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in-6cr8t6m555a\D\sports\事業\11_普及\県民スポーツ大会\R7\01_郡市対抗競技\★夏季大会\02.　参加申し込み\"/>
    </mc:Choice>
  </mc:AlternateContent>
  <xr:revisionPtr revIDLastSave="0" documentId="8_{3AEAFF3F-29A6-4F48-B5AE-689A18ED0E63}" xr6:coauthVersionLast="47" xr6:coauthVersionMax="47" xr10:uidLastSave="{00000000-0000-0000-0000-000000000000}"/>
  <workbookProtection workbookAlgorithmName="SHA-512" workbookHashValue="fyOf9BVLa5Mzinfl3QURNwTngsaJd1yKLDLpdaDj3TaM+Xf68CbbIdOtmq/B2564mKyJS/nwb30CEwq+++QBIA==" workbookSaltValue="HhfE+R+FpaF0h8t0Fsb7Hw==" workbookSpinCount="100000" lockStructure="1"/>
  <bookViews>
    <workbookView xWindow="-108" yWindow="-108" windowWidth="23256" windowHeight="12456" tabRatio="650" activeTab="1" xr2:uid="{00000000-000D-0000-FFFF-FFFF00000000}"/>
  </bookViews>
  <sheets>
    <sheet name="申込書" sheetId="1" r:id="rId1"/>
    <sheet name="申込一覧表" sheetId="2" r:id="rId2"/>
    <sheet name="リレーオーダー用紙" sheetId="4" r:id="rId3"/>
    <sheet name="誓約書" sheetId="10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エントリー" sheetId="13" state="hidden" r:id="rId9"/>
    <sheet name="チーム" sheetId="14" state="hidden" r:id="rId10"/>
  </sheets>
  <definedNames>
    <definedName name="_xlnm.Print_Area" localSheetId="2">リレーオーダー用紙!$A$1:$J$58</definedName>
    <definedName name="_xlnm.Print_Area" localSheetId="1">申込一覧表!$A$1:$R$127</definedName>
    <definedName name="_xlnm.Print_Area" localSheetId="0">申込書!$B$1:$X$49</definedName>
    <definedName name="_xlnm.Print_Area" localSheetId="3">誓約書!$A$1:$Q$20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5" i="4" l="1"/>
  <c r="AK45" i="4" s="1"/>
  <c r="AH44" i="4"/>
  <c r="AK44" i="4" s="1"/>
  <c r="AH43" i="4"/>
  <c r="BC66" i="2"/>
  <c r="H62" i="12" s="1"/>
  <c r="BD66" i="2"/>
  <c r="I62" i="12" s="1"/>
  <c r="BC67" i="2"/>
  <c r="H63" i="12" s="1"/>
  <c r="BD67" i="2"/>
  <c r="I63" i="12" s="1"/>
  <c r="AB4" i="1" l="1"/>
  <c r="AH23" i="4" l="1"/>
  <c r="AH41" i="4"/>
  <c r="AH46" i="4"/>
  <c r="AH47" i="4"/>
  <c r="AH48" i="4"/>
  <c r="AH49" i="4"/>
  <c r="AH50" i="4"/>
  <c r="AH59" i="4" l="1"/>
  <c r="AH58" i="4"/>
  <c r="AH57" i="4"/>
  <c r="AH56" i="4"/>
  <c r="AH55" i="4"/>
  <c r="AH54" i="4"/>
  <c r="AH53" i="4"/>
  <c r="AH52" i="4"/>
  <c r="AH32" i="4"/>
  <c r="AH31" i="4"/>
  <c r="AH30" i="4"/>
  <c r="AH29" i="4"/>
  <c r="AH28" i="4"/>
  <c r="AH27" i="4"/>
  <c r="AH26" i="4"/>
  <c r="AH25" i="4"/>
  <c r="AH8" i="4"/>
  <c r="AH9" i="4"/>
  <c r="AH10" i="4"/>
  <c r="AH11" i="4"/>
  <c r="AH12" i="4"/>
  <c r="AH13" i="4"/>
  <c r="AH14" i="4"/>
  <c r="AH7" i="4"/>
  <c r="Q4" i="1" l="1"/>
  <c r="E96" i="12" l="1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37" i="12"/>
  <c r="A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A443" i="13" l="1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37" i="13"/>
  <c r="A16" i="4" l="1"/>
  <c r="AZ119" i="2"/>
  <c r="AD119" i="2" s="1"/>
  <c r="Q119" i="2" s="1"/>
  <c r="AZ120" i="2"/>
  <c r="AD120" i="2" s="1"/>
  <c r="Q120" i="2" s="1"/>
  <c r="AZ121" i="2"/>
  <c r="AD121" i="2" s="1"/>
  <c r="Q121" i="2" s="1"/>
  <c r="AZ122" i="2"/>
  <c r="AD122" i="2" s="1"/>
  <c r="Q122" i="2" s="1"/>
  <c r="AZ123" i="2"/>
  <c r="AD123" i="2" s="1"/>
  <c r="Q123" i="2" s="1"/>
  <c r="AZ124" i="2"/>
  <c r="AD124" i="2" s="1"/>
  <c r="Q124" i="2" s="1"/>
  <c r="AZ125" i="2"/>
  <c r="AD125" i="2" s="1"/>
  <c r="Q125" i="2" s="1"/>
  <c r="AZ126" i="2"/>
  <c r="AD126" i="2" s="1"/>
  <c r="Q126" i="2" s="1"/>
  <c r="AZ127" i="2"/>
  <c r="AD127" i="2" s="1"/>
  <c r="Q127" i="2" s="1"/>
  <c r="S81" i="2" l="1"/>
  <c r="T81" i="2"/>
  <c r="U81" i="2"/>
  <c r="V81" i="2"/>
  <c r="AC81" i="2"/>
  <c r="AX81" i="2" s="1"/>
  <c r="AF81" i="2"/>
  <c r="D77" i="12" s="1"/>
  <c r="AI81" i="2"/>
  <c r="B77" i="13" s="1"/>
  <c r="AJ81" i="2"/>
  <c r="B199" i="13" s="1"/>
  <c r="AK81" i="2"/>
  <c r="B321" i="13" s="1"/>
  <c r="AL81" i="2"/>
  <c r="B443" i="13" s="1"/>
  <c r="AM81" i="2"/>
  <c r="C77" i="13" s="1"/>
  <c r="AN81" i="2"/>
  <c r="C199" i="13" s="1"/>
  <c r="AO81" i="2"/>
  <c r="C321" i="13" s="1"/>
  <c r="AP81" i="2"/>
  <c r="C443" i="13" s="1"/>
  <c r="AQ81" i="2"/>
  <c r="K77" i="12" s="1"/>
  <c r="AR81" i="2"/>
  <c r="G77" i="13" s="1"/>
  <c r="AS81" i="2"/>
  <c r="G199" i="13" s="1"/>
  <c r="AT81" i="2"/>
  <c r="G321" i="13" s="1"/>
  <c r="AU81" i="2"/>
  <c r="G443" i="13" s="1"/>
  <c r="AY81" i="2"/>
  <c r="S82" i="2"/>
  <c r="T82" i="2"/>
  <c r="U82" i="2"/>
  <c r="V82" i="2"/>
  <c r="AC82" i="2"/>
  <c r="AV82" i="2" s="1"/>
  <c r="AF82" i="2"/>
  <c r="D78" i="12" s="1"/>
  <c r="AI82" i="2"/>
  <c r="B78" i="13" s="1"/>
  <c r="AJ82" i="2"/>
  <c r="B200" i="13" s="1"/>
  <c r="AK82" i="2"/>
  <c r="B322" i="13" s="1"/>
  <c r="AL82" i="2"/>
  <c r="B444" i="13" s="1"/>
  <c r="AM82" i="2"/>
  <c r="C78" i="13" s="1"/>
  <c r="AN82" i="2"/>
  <c r="C200" i="13" s="1"/>
  <c r="AO82" i="2"/>
  <c r="C322" i="13" s="1"/>
  <c r="AP82" i="2"/>
  <c r="C444" i="13" s="1"/>
  <c r="AQ82" i="2"/>
  <c r="K78" i="12" s="1"/>
  <c r="AR82" i="2"/>
  <c r="G78" i="13" s="1"/>
  <c r="AS82" i="2"/>
  <c r="G200" i="13" s="1"/>
  <c r="AT82" i="2"/>
  <c r="G322" i="13" s="1"/>
  <c r="AU82" i="2"/>
  <c r="G444" i="13" s="1"/>
  <c r="AY82" i="2"/>
  <c r="P82" i="2" s="1"/>
  <c r="S83" i="2"/>
  <c r="T83" i="2"/>
  <c r="U83" i="2"/>
  <c r="V83" i="2"/>
  <c r="AC83" i="2"/>
  <c r="AV83" i="2" s="1"/>
  <c r="AF83" i="2"/>
  <c r="D79" i="12" s="1"/>
  <c r="AI83" i="2"/>
  <c r="B79" i="13" s="1"/>
  <c r="AJ83" i="2"/>
  <c r="B201" i="13" s="1"/>
  <c r="AK83" i="2"/>
  <c r="B323" i="13" s="1"/>
  <c r="AL83" i="2"/>
  <c r="B445" i="13" s="1"/>
  <c r="AM83" i="2"/>
  <c r="C79" i="13" s="1"/>
  <c r="AN83" i="2"/>
  <c r="C201" i="13" s="1"/>
  <c r="AO83" i="2"/>
  <c r="C323" i="13" s="1"/>
  <c r="AP83" i="2"/>
  <c r="C445" i="13" s="1"/>
  <c r="AQ83" i="2"/>
  <c r="K79" i="12" s="1"/>
  <c r="AR83" i="2"/>
  <c r="G79" i="13" s="1"/>
  <c r="AS83" i="2"/>
  <c r="G201" i="13" s="1"/>
  <c r="AT83" i="2"/>
  <c r="G323" i="13" s="1"/>
  <c r="AU83" i="2"/>
  <c r="G445" i="13" s="1"/>
  <c r="AY83" i="2"/>
  <c r="P83" i="2" s="1"/>
  <c r="S84" i="2"/>
  <c r="T84" i="2"/>
  <c r="U84" i="2"/>
  <c r="V84" i="2"/>
  <c r="AC84" i="2"/>
  <c r="AW84" i="2" s="1"/>
  <c r="AF84" i="2"/>
  <c r="D80" i="12" s="1"/>
  <c r="AI84" i="2"/>
  <c r="B80" i="13" s="1"/>
  <c r="AJ84" i="2"/>
  <c r="B202" i="13" s="1"/>
  <c r="AK84" i="2"/>
  <c r="B324" i="13" s="1"/>
  <c r="AL84" i="2"/>
  <c r="B446" i="13" s="1"/>
  <c r="AM84" i="2"/>
  <c r="C80" i="13" s="1"/>
  <c r="AN84" i="2"/>
  <c r="C202" i="13" s="1"/>
  <c r="AO84" i="2"/>
  <c r="C324" i="13" s="1"/>
  <c r="AP84" i="2"/>
  <c r="C446" i="13" s="1"/>
  <c r="AQ84" i="2"/>
  <c r="K80" i="12" s="1"/>
  <c r="AR84" i="2"/>
  <c r="G80" i="13" s="1"/>
  <c r="AS84" i="2"/>
  <c r="G202" i="13" s="1"/>
  <c r="AT84" i="2"/>
  <c r="G324" i="13" s="1"/>
  <c r="AU84" i="2"/>
  <c r="G446" i="13" s="1"/>
  <c r="AY84" i="2"/>
  <c r="P84" i="2" s="1"/>
  <c r="AH84" i="2" s="1"/>
  <c r="S85" i="2"/>
  <c r="T85" i="2"/>
  <c r="U85" i="2"/>
  <c r="V85" i="2"/>
  <c r="AC85" i="2"/>
  <c r="AV85" i="2" s="1"/>
  <c r="AF85" i="2"/>
  <c r="D81" i="12" s="1"/>
  <c r="AI85" i="2"/>
  <c r="B81" i="13" s="1"/>
  <c r="AJ85" i="2"/>
  <c r="B203" i="13" s="1"/>
  <c r="AK85" i="2"/>
  <c r="B325" i="13" s="1"/>
  <c r="AL85" i="2"/>
  <c r="B447" i="13" s="1"/>
  <c r="AM85" i="2"/>
  <c r="C81" i="13" s="1"/>
  <c r="AN85" i="2"/>
  <c r="C203" i="13" s="1"/>
  <c r="AO85" i="2"/>
  <c r="C325" i="13" s="1"/>
  <c r="AP85" i="2"/>
  <c r="C447" i="13" s="1"/>
  <c r="AQ85" i="2"/>
  <c r="K81" i="12" s="1"/>
  <c r="AR85" i="2"/>
  <c r="G81" i="13" s="1"/>
  <c r="AS85" i="2"/>
  <c r="G203" i="13" s="1"/>
  <c r="AT85" i="2"/>
  <c r="G325" i="13" s="1"/>
  <c r="AU85" i="2"/>
  <c r="G447" i="13" s="1"/>
  <c r="AY85" i="2"/>
  <c r="P85" i="2" s="1"/>
  <c r="S86" i="2"/>
  <c r="T86" i="2"/>
  <c r="U86" i="2"/>
  <c r="V86" i="2"/>
  <c r="AC86" i="2"/>
  <c r="AV86" i="2" s="1"/>
  <c r="AF86" i="2"/>
  <c r="D82" i="12" s="1"/>
  <c r="AI86" i="2"/>
  <c r="B82" i="13" s="1"/>
  <c r="AJ86" i="2"/>
  <c r="B204" i="13" s="1"/>
  <c r="AK86" i="2"/>
  <c r="B326" i="13" s="1"/>
  <c r="AL86" i="2"/>
  <c r="B448" i="13" s="1"/>
  <c r="AM86" i="2"/>
  <c r="C82" i="13" s="1"/>
  <c r="AN86" i="2"/>
  <c r="C204" i="13" s="1"/>
  <c r="AO86" i="2"/>
  <c r="C326" i="13" s="1"/>
  <c r="AP86" i="2"/>
  <c r="C448" i="13" s="1"/>
  <c r="AQ86" i="2"/>
  <c r="K82" i="12" s="1"/>
  <c r="AR86" i="2"/>
  <c r="G82" i="13" s="1"/>
  <c r="AS86" i="2"/>
  <c r="G204" i="13" s="1"/>
  <c r="AT86" i="2"/>
  <c r="G326" i="13" s="1"/>
  <c r="AU86" i="2"/>
  <c r="G448" i="13" s="1"/>
  <c r="AY86" i="2"/>
  <c r="S87" i="2"/>
  <c r="T87" i="2"/>
  <c r="U87" i="2"/>
  <c r="V87" i="2"/>
  <c r="AC87" i="2"/>
  <c r="AV87" i="2" s="1"/>
  <c r="AF87" i="2"/>
  <c r="D83" i="12" s="1"/>
  <c r="AI87" i="2"/>
  <c r="B83" i="13" s="1"/>
  <c r="AJ87" i="2"/>
  <c r="B205" i="13" s="1"/>
  <c r="AK87" i="2"/>
  <c r="B327" i="13" s="1"/>
  <c r="AL87" i="2"/>
  <c r="B449" i="13" s="1"/>
  <c r="AM87" i="2"/>
  <c r="C83" i="13" s="1"/>
  <c r="AN87" i="2"/>
  <c r="C205" i="13" s="1"/>
  <c r="AO87" i="2"/>
  <c r="C327" i="13" s="1"/>
  <c r="AP87" i="2"/>
  <c r="C449" i="13" s="1"/>
  <c r="AQ87" i="2"/>
  <c r="K83" i="12" s="1"/>
  <c r="AR87" i="2"/>
  <c r="G83" i="13" s="1"/>
  <c r="AS87" i="2"/>
  <c r="G205" i="13" s="1"/>
  <c r="AT87" i="2"/>
  <c r="G327" i="13" s="1"/>
  <c r="AU87" i="2"/>
  <c r="G449" i="13" s="1"/>
  <c r="AY87" i="2"/>
  <c r="S88" i="2"/>
  <c r="T88" i="2"/>
  <c r="U88" i="2"/>
  <c r="V88" i="2"/>
  <c r="AC88" i="2"/>
  <c r="AW88" i="2" s="1"/>
  <c r="AF88" i="2"/>
  <c r="D84" i="12" s="1"/>
  <c r="AI88" i="2"/>
  <c r="B84" i="13" s="1"/>
  <c r="AJ88" i="2"/>
  <c r="B206" i="13" s="1"/>
  <c r="AK88" i="2"/>
  <c r="B328" i="13" s="1"/>
  <c r="AL88" i="2"/>
  <c r="B450" i="13" s="1"/>
  <c r="AM88" i="2"/>
  <c r="C84" i="13" s="1"/>
  <c r="AN88" i="2"/>
  <c r="C206" i="13" s="1"/>
  <c r="AO88" i="2"/>
  <c r="C328" i="13" s="1"/>
  <c r="AP88" i="2"/>
  <c r="C450" i="13" s="1"/>
  <c r="AQ88" i="2"/>
  <c r="K84" i="12" s="1"/>
  <c r="AR88" i="2"/>
  <c r="G84" i="13" s="1"/>
  <c r="AS88" i="2"/>
  <c r="G206" i="13" s="1"/>
  <c r="AT88" i="2"/>
  <c r="G328" i="13" s="1"/>
  <c r="AU88" i="2"/>
  <c r="G450" i="13" s="1"/>
  <c r="AY88" i="2"/>
  <c r="S89" i="2"/>
  <c r="T89" i="2"/>
  <c r="U89" i="2"/>
  <c r="V89" i="2"/>
  <c r="AC89" i="2"/>
  <c r="AV89" i="2" s="1"/>
  <c r="AF89" i="2"/>
  <c r="D85" i="12" s="1"/>
  <c r="AI89" i="2"/>
  <c r="B85" i="13" s="1"/>
  <c r="AJ89" i="2"/>
  <c r="B207" i="13" s="1"/>
  <c r="AK89" i="2"/>
  <c r="B329" i="13" s="1"/>
  <c r="AL89" i="2"/>
  <c r="B451" i="13" s="1"/>
  <c r="AM89" i="2"/>
  <c r="C85" i="13" s="1"/>
  <c r="AN89" i="2"/>
  <c r="C207" i="13" s="1"/>
  <c r="AO89" i="2"/>
  <c r="C329" i="13" s="1"/>
  <c r="AP89" i="2"/>
  <c r="C451" i="13" s="1"/>
  <c r="AQ89" i="2"/>
  <c r="K85" i="12" s="1"/>
  <c r="AR89" i="2"/>
  <c r="G85" i="13" s="1"/>
  <c r="AS89" i="2"/>
  <c r="G207" i="13" s="1"/>
  <c r="AT89" i="2"/>
  <c r="G329" i="13" s="1"/>
  <c r="AU89" i="2"/>
  <c r="G451" i="13" s="1"/>
  <c r="AY89" i="2"/>
  <c r="S90" i="2"/>
  <c r="T90" i="2"/>
  <c r="U90" i="2"/>
  <c r="V90" i="2"/>
  <c r="AC90" i="2"/>
  <c r="AV90" i="2" s="1"/>
  <c r="AF90" i="2"/>
  <c r="D86" i="12" s="1"/>
  <c r="AI90" i="2"/>
  <c r="B86" i="13" s="1"/>
  <c r="AJ90" i="2"/>
  <c r="B208" i="13" s="1"/>
  <c r="AK90" i="2"/>
  <c r="B330" i="13" s="1"/>
  <c r="AL90" i="2"/>
  <c r="B452" i="13" s="1"/>
  <c r="AM90" i="2"/>
  <c r="C86" i="13" s="1"/>
  <c r="AN90" i="2"/>
  <c r="C208" i="13" s="1"/>
  <c r="AO90" i="2"/>
  <c r="C330" i="13" s="1"/>
  <c r="AP90" i="2"/>
  <c r="C452" i="13" s="1"/>
  <c r="AQ90" i="2"/>
  <c r="K86" i="12" s="1"/>
  <c r="AR90" i="2"/>
  <c r="G86" i="13" s="1"/>
  <c r="AS90" i="2"/>
  <c r="G208" i="13" s="1"/>
  <c r="AT90" i="2"/>
  <c r="G330" i="13" s="1"/>
  <c r="AU90" i="2"/>
  <c r="G452" i="13" s="1"/>
  <c r="AY90" i="2"/>
  <c r="P90" i="2" s="1"/>
  <c r="S91" i="2"/>
  <c r="T91" i="2"/>
  <c r="U91" i="2"/>
  <c r="V91" i="2"/>
  <c r="AC91" i="2"/>
  <c r="AV91" i="2" s="1"/>
  <c r="AF91" i="2"/>
  <c r="D87" i="12" s="1"/>
  <c r="AI91" i="2"/>
  <c r="B87" i="13" s="1"/>
  <c r="AJ91" i="2"/>
  <c r="B209" i="13" s="1"/>
  <c r="AK91" i="2"/>
  <c r="B331" i="13" s="1"/>
  <c r="AL91" i="2"/>
  <c r="B453" i="13" s="1"/>
  <c r="AM91" i="2"/>
  <c r="C87" i="13" s="1"/>
  <c r="AN91" i="2"/>
  <c r="C209" i="13" s="1"/>
  <c r="AO91" i="2"/>
  <c r="C331" i="13" s="1"/>
  <c r="AP91" i="2"/>
  <c r="C453" i="13" s="1"/>
  <c r="AQ91" i="2"/>
  <c r="K87" i="12" s="1"/>
  <c r="AR91" i="2"/>
  <c r="G87" i="13" s="1"/>
  <c r="AS91" i="2"/>
  <c r="G209" i="13" s="1"/>
  <c r="AT91" i="2"/>
  <c r="G331" i="13" s="1"/>
  <c r="AU91" i="2"/>
  <c r="G453" i="13" s="1"/>
  <c r="AY91" i="2"/>
  <c r="P91" i="2" s="1"/>
  <c r="S92" i="2"/>
  <c r="T92" i="2"/>
  <c r="U92" i="2"/>
  <c r="V92" i="2"/>
  <c r="AC92" i="2"/>
  <c r="AW92" i="2" s="1"/>
  <c r="AF92" i="2"/>
  <c r="D88" i="12" s="1"/>
  <c r="AI92" i="2"/>
  <c r="B88" i="13" s="1"/>
  <c r="AJ92" i="2"/>
  <c r="B210" i="13" s="1"/>
  <c r="AK92" i="2"/>
  <c r="B332" i="13" s="1"/>
  <c r="AL92" i="2"/>
  <c r="B454" i="13" s="1"/>
  <c r="AM92" i="2"/>
  <c r="C88" i="13" s="1"/>
  <c r="AN92" i="2"/>
  <c r="C210" i="13" s="1"/>
  <c r="AO92" i="2"/>
  <c r="C332" i="13" s="1"/>
  <c r="AP92" i="2"/>
  <c r="C454" i="13" s="1"/>
  <c r="AQ92" i="2"/>
  <c r="K88" i="12" s="1"/>
  <c r="AR92" i="2"/>
  <c r="G88" i="13" s="1"/>
  <c r="AS92" i="2"/>
  <c r="G210" i="13" s="1"/>
  <c r="AT92" i="2"/>
  <c r="G332" i="13" s="1"/>
  <c r="AU92" i="2"/>
  <c r="G454" i="13" s="1"/>
  <c r="AY92" i="2"/>
  <c r="P92" i="2" s="1"/>
  <c r="S93" i="2"/>
  <c r="T93" i="2"/>
  <c r="U93" i="2"/>
  <c r="V93" i="2"/>
  <c r="AC93" i="2"/>
  <c r="AV93" i="2" s="1"/>
  <c r="AF93" i="2"/>
  <c r="D89" i="12" s="1"/>
  <c r="AI93" i="2"/>
  <c r="B89" i="13" s="1"/>
  <c r="AJ93" i="2"/>
  <c r="B211" i="13" s="1"/>
  <c r="AK93" i="2"/>
  <c r="B333" i="13" s="1"/>
  <c r="AL93" i="2"/>
  <c r="B455" i="13" s="1"/>
  <c r="AM93" i="2"/>
  <c r="C89" i="13" s="1"/>
  <c r="AN93" i="2"/>
  <c r="C211" i="13" s="1"/>
  <c r="AO93" i="2"/>
  <c r="C333" i="13" s="1"/>
  <c r="AP93" i="2"/>
  <c r="C455" i="13" s="1"/>
  <c r="AQ93" i="2"/>
  <c r="K89" i="12" s="1"/>
  <c r="AR93" i="2"/>
  <c r="G89" i="13" s="1"/>
  <c r="AS93" i="2"/>
  <c r="G211" i="13" s="1"/>
  <c r="AT93" i="2"/>
  <c r="G333" i="13" s="1"/>
  <c r="AU93" i="2"/>
  <c r="G455" i="13" s="1"/>
  <c r="AY93" i="2"/>
  <c r="P93" i="2" s="1"/>
  <c r="S94" i="2"/>
  <c r="T94" i="2"/>
  <c r="U94" i="2"/>
  <c r="V94" i="2"/>
  <c r="AC94" i="2"/>
  <c r="AV94" i="2" s="1"/>
  <c r="AF94" i="2"/>
  <c r="D90" i="12" s="1"/>
  <c r="AI94" i="2"/>
  <c r="B90" i="13" s="1"/>
  <c r="AJ94" i="2"/>
  <c r="B212" i="13" s="1"/>
  <c r="AK94" i="2"/>
  <c r="B334" i="13" s="1"/>
  <c r="AL94" i="2"/>
  <c r="B456" i="13" s="1"/>
  <c r="AM94" i="2"/>
  <c r="C90" i="13" s="1"/>
  <c r="AN94" i="2"/>
  <c r="C212" i="13" s="1"/>
  <c r="AO94" i="2"/>
  <c r="C334" i="13" s="1"/>
  <c r="AP94" i="2"/>
  <c r="C456" i="13" s="1"/>
  <c r="AQ94" i="2"/>
  <c r="K90" i="12" s="1"/>
  <c r="AR94" i="2"/>
  <c r="G90" i="13" s="1"/>
  <c r="AS94" i="2"/>
  <c r="G212" i="13" s="1"/>
  <c r="AT94" i="2"/>
  <c r="G334" i="13" s="1"/>
  <c r="AU94" i="2"/>
  <c r="G456" i="13" s="1"/>
  <c r="AY94" i="2"/>
  <c r="P94" i="2" s="1"/>
  <c r="S95" i="2"/>
  <c r="T95" i="2"/>
  <c r="U95" i="2"/>
  <c r="V95" i="2"/>
  <c r="AC95" i="2"/>
  <c r="AV95" i="2" s="1"/>
  <c r="AF95" i="2"/>
  <c r="D91" i="12" s="1"/>
  <c r="AI95" i="2"/>
  <c r="B91" i="13" s="1"/>
  <c r="AJ95" i="2"/>
  <c r="B213" i="13" s="1"/>
  <c r="AK95" i="2"/>
  <c r="B335" i="13" s="1"/>
  <c r="AL95" i="2"/>
  <c r="B457" i="13" s="1"/>
  <c r="AM95" i="2"/>
  <c r="C91" i="13" s="1"/>
  <c r="AN95" i="2"/>
  <c r="C213" i="13" s="1"/>
  <c r="AO95" i="2"/>
  <c r="C335" i="13" s="1"/>
  <c r="AP95" i="2"/>
  <c r="C457" i="13" s="1"/>
  <c r="AQ95" i="2"/>
  <c r="K91" i="12" s="1"/>
  <c r="AR95" i="2"/>
  <c r="G91" i="13" s="1"/>
  <c r="AS95" i="2"/>
  <c r="G213" i="13" s="1"/>
  <c r="AT95" i="2"/>
  <c r="G335" i="13" s="1"/>
  <c r="AU95" i="2"/>
  <c r="G457" i="13" s="1"/>
  <c r="AY95" i="2"/>
  <c r="S96" i="2"/>
  <c r="T96" i="2"/>
  <c r="U96" i="2"/>
  <c r="V96" i="2"/>
  <c r="AC96" i="2"/>
  <c r="AV96" i="2" s="1"/>
  <c r="AF96" i="2"/>
  <c r="D92" i="12" s="1"/>
  <c r="AI96" i="2"/>
  <c r="B92" i="13" s="1"/>
  <c r="AJ96" i="2"/>
  <c r="B214" i="13" s="1"/>
  <c r="AK96" i="2"/>
  <c r="B336" i="13" s="1"/>
  <c r="AL96" i="2"/>
  <c r="B458" i="13" s="1"/>
  <c r="AM96" i="2"/>
  <c r="C92" i="13" s="1"/>
  <c r="AN96" i="2"/>
  <c r="C214" i="13" s="1"/>
  <c r="AO96" i="2"/>
  <c r="C336" i="13" s="1"/>
  <c r="AP96" i="2"/>
  <c r="C458" i="13" s="1"/>
  <c r="AQ96" i="2"/>
  <c r="K92" i="12" s="1"/>
  <c r="AR96" i="2"/>
  <c r="G92" i="13" s="1"/>
  <c r="AS96" i="2"/>
  <c r="G214" i="13" s="1"/>
  <c r="AT96" i="2"/>
  <c r="G336" i="13" s="1"/>
  <c r="AU96" i="2"/>
  <c r="G458" i="13" s="1"/>
  <c r="AY96" i="2"/>
  <c r="S97" i="2"/>
  <c r="T97" i="2"/>
  <c r="U97" i="2"/>
  <c r="V97" i="2"/>
  <c r="AC97" i="2"/>
  <c r="AV97" i="2" s="1"/>
  <c r="AF97" i="2"/>
  <c r="D93" i="12" s="1"/>
  <c r="AI97" i="2"/>
  <c r="B93" i="13" s="1"/>
  <c r="AJ97" i="2"/>
  <c r="B215" i="13" s="1"/>
  <c r="AK97" i="2"/>
  <c r="B337" i="13" s="1"/>
  <c r="AL97" i="2"/>
  <c r="B459" i="13" s="1"/>
  <c r="AM97" i="2"/>
  <c r="C93" i="13" s="1"/>
  <c r="AN97" i="2"/>
  <c r="C215" i="13" s="1"/>
  <c r="AO97" i="2"/>
  <c r="C337" i="13" s="1"/>
  <c r="AP97" i="2"/>
  <c r="C459" i="13" s="1"/>
  <c r="AQ97" i="2"/>
  <c r="K93" i="12" s="1"/>
  <c r="AR97" i="2"/>
  <c r="G93" i="13" s="1"/>
  <c r="AS97" i="2"/>
  <c r="G215" i="13" s="1"/>
  <c r="AT97" i="2"/>
  <c r="G337" i="13" s="1"/>
  <c r="AU97" i="2"/>
  <c r="G459" i="13" s="1"/>
  <c r="AY97" i="2"/>
  <c r="P97" i="2" s="1"/>
  <c r="S98" i="2"/>
  <c r="T98" i="2"/>
  <c r="U98" i="2"/>
  <c r="V98" i="2"/>
  <c r="AC98" i="2"/>
  <c r="AV98" i="2" s="1"/>
  <c r="AF98" i="2"/>
  <c r="D94" i="12" s="1"/>
  <c r="AI98" i="2"/>
  <c r="B94" i="13" s="1"/>
  <c r="AJ98" i="2"/>
  <c r="B216" i="13" s="1"/>
  <c r="AK98" i="2"/>
  <c r="B338" i="13" s="1"/>
  <c r="AL98" i="2"/>
  <c r="B460" i="13" s="1"/>
  <c r="AM98" i="2"/>
  <c r="C94" i="13" s="1"/>
  <c r="AN98" i="2"/>
  <c r="C216" i="13" s="1"/>
  <c r="AO98" i="2"/>
  <c r="C338" i="13" s="1"/>
  <c r="AP98" i="2"/>
  <c r="C460" i="13" s="1"/>
  <c r="AQ98" i="2"/>
  <c r="K94" i="12" s="1"/>
  <c r="AR98" i="2"/>
  <c r="G94" i="13" s="1"/>
  <c r="AS98" i="2"/>
  <c r="G216" i="13" s="1"/>
  <c r="AT98" i="2"/>
  <c r="G338" i="13" s="1"/>
  <c r="AU98" i="2"/>
  <c r="G460" i="13" s="1"/>
  <c r="AY98" i="2"/>
  <c r="P98" i="2" s="1"/>
  <c r="S99" i="2"/>
  <c r="T99" i="2"/>
  <c r="U99" i="2"/>
  <c r="V99" i="2"/>
  <c r="AC99" i="2"/>
  <c r="AV99" i="2" s="1"/>
  <c r="AF99" i="2"/>
  <c r="D95" i="12" s="1"/>
  <c r="AI99" i="2"/>
  <c r="B95" i="13" s="1"/>
  <c r="AJ99" i="2"/>
  <c r="B217" i="13" s="1"/>
  <c r="AK99" i="2"/>
  <c r="B339" i="13" s="1"/>
  <c r="AL99" i="2"/>
  <c r="B461" i="13" s="1"/>
  <c r="AM99" i="2"/>
  <c r="C95" i="13" s="1"/>
  <c r="AN99" i="2"/>
  <c r="C217" i="13" s="1"/>
  <c r="AO99" i="2"/>
  <c r="C339" i="13" s="1"/>
  <c r="AP99" i="2"/>
  <c r="C461" i="13" s="1"/>
  <c r="AQ99" i="2"/>
  <c r="K95" i="12" s="1"/>
  <c r="AR99" i="2"/>
  <c r="G95" i="13" s="1"/>
  <c r="AS99" i="2"/>
  <c r="G217" i="13" s="1"/>
  <c r="AT99" i="2"/>
  <c r="G339" i="13" s="1"/>
  <c r="AU99" i="2"/>
  <c r="G461" i="13" s="1"/>
  <c r="AY99" i="2"/>
  <c r="P99" i="2" s="1"/>
  <c r="S100" i="2"/>
  <c r="T100" i="2"/>
  <c r="U100" i="2"/>
  <c r="V100" i="2"/>
  <c r="AC100" i="2"/>
  <c r="AW100" i="2" s="1"/>
  <c r="AF100" i="2"/>
  <c r="D96" i="12" s="1"/>
  <c r="AI100" i="2"/>
  <c r="B96" i="13" s="1"/>
  <c r="AJ100" i="2"/>
  <c r="B218" i="13" s="1"/>
  <c r="AK100" i="2"/>
  <c r="B340" i="13" s="1"/>
  <c r="AL100" i="2"/>
  <c r="B462" i="13" s="1"/>
  <c r="AM100" i="2"/>
  <c r="C96" i="13" s="1"/>
  <c r="AN100" i="2"/>
  <c r="C218" i="13" s="1"/>
  <c r="AO100" i="2"/>
  <c r="C340" i="13" s="1"/>
  <c r="AP100" i="2"/>
  <c r="C462" i="13" s="1"/>
  <c r="AQ100" i="2"/>
  <c r="K96" i="12" s="1"/>
  <c r="AR100" i="2"/>
  <c r="G96" i="13" s="1"/>
  <c r="AS100" i="2"/>
  <c r="G218" i="13" s="1"/>
  <c r="AT100" i="2"/>
  <c r="G340" i="13" s="1"/>
  <c r="AU100" i="2"/>
  <c r="G462" i="13" s="1"/>
  <c r="AY100" i="2"/>
  <c r="A119" i="2"/>
  <c r="A120" i="2"/>
  <c r="A121" i="2"/>
  <c r="A122" i="2"/>
  <c r="A123" i="2"/>
  <c r="A124" i="2"/>
  <c r="A125" i="2"/>
  <c r="A126" i="2"/>
  <c r="A127" i="2"/>
  <c r="U59" i="4"/>
  <c r="V59" i="4"/>
  <c r="W59" i="4"/>
  <c r="X59" i="4"/>
  <c r="Y59" i="4"/>
  <c r="Z59" i="4"/>
  <c r="AA59" i="4"/>
  <c r="AB59" i="4"/>
  <c r="AC59" i="4"/>
  <c r="AD59" i="4"/>
  <c r="AE59" i="4"/>
  <c r="AF59" i="4"/>
  <c r="U60" i="4"/>
  <c r="V60" i="4"/>
  <c r="W60" i="4"/>
  <c r="X60" i="4"/>
  <c r="Y60" i="4"/>
  <c r="Z60" i="4"/>
  <c r="AA60" i="4"/>
  <c r="AB60" i="4"/>
  <c r="AC60" i="4"/>
  <c r="AD60" i="4"/>
  <c r="AE60" i="4"/>
  <c r="AF60" i="4"/>
  <c r="U61" i="4"/>
  <c r="V61" i="4"/>
  <c r="W61" i="4"/>
  <c r="X61" i="4"/>
  <c r="Y61" i="4"/>
  <c r="Z61" i="4"/>
  <c r="AA61" i="4"/>
  <c r="AB61" i="4"/>
  <c r="AC61" i="4"/>
  <c r="AD61" i="4"/>
  <c r="AE61" i="4"/>
  <c r="AF61" i="4"/>
  <c r="U62" i="4"/>
  <c r="V62" i="4"/>
  <c r="W62" i="4"/>
  <c r="X62" i="4"/>
  <c r="Y62" i="4"/>
  <c r="Z62" i="4"/>
  <c r="AA62" i="4"/>
  <c r="AB62" i="4"/>
  <c r="AC62" i="4"/>
  <c r="AD62" i="4"/>
  <c r="AE62" i="4"/>
  <c r="AF62" i="4"/>
  <c r="U63" i="4"/>
  <c r="V63" i="4"/>
  <c r="W63" i="4"/>
  <c r="X63" i="4"/>
  <c r="Y63" i="4"/>
  <c r="Z63" i="4"/>
  <c r="AA63" i="4"/>
  <c r="AB63" i="4"/>
  <c r="AC63" i="4"/>
  <c r="AD63" i="4"/>
  <c r="AE63" i="4"/>
  <c r="AF63" i="4"/>
  <c r="U64" i="4"/>
  <c r="V64" i="4"/>
  <c r="W64" i="4"/>
  <c r="X64" i="4"/>
  <c r="Y64" i="4"/>
  <c r="Z64" i="4"/>
  <c r="AA64" i="4"/>
  <c r="AB64" i="4"/>
  <c r="AC64" i="4"/>
  <c r="AD64" i="4"/>
  <c r="AE64" i="4"/>
  <c r="AF64" i="4"/>
  <c r="U65" i="4"/>
  <c r="V65" i="4"/>
  <c r="W65" i="4"/>
  <c r="X65" i="4"/>
  <c r="Y65" i="4"/>
  <c r="Z65" i="4"/>
  <c r="AA65" i="4"/>
  <c r="AB65" i="4"/>
  <c r="AC65" i="4"/>
  <c r="AD65" i="4"/>
  <c r="AE65" i="4"/>
  <c r="AF65" i="4"/>
  <c r="U66" i="4"/>
  <c r="V66" i="4"/>
  <c r="W66" i="4"/>
  <c r="X66" i="4"/>
  <c r="Y66" i="4"/>
  <c r="Z66" i="4"/>
  <c r="AA66" i="4"/>
  <c r="AB66" i="4"/>
  <c r="AC66" i="4"/>
  <c r="AD66" i="4"/>
  <c r="AE66" i="4"/>
  <c r="AF66" i="4"/>
  <c r="U67" i="4"/>
  <c r="V67" i="4"/>
  <c r="W67" i="4"/>
  <c r="X67" i="4"/>
  <c r="Y67" i="4"/>
  <c r="Z67" i="4"/>
  <c r="AA67" i="4"/>
  <c r="AB67" i="4"/>
  <c r="AC67" i="4"/>
  <c r="AD67" i="4"/>
  <c r="AE67" i="4"/>
  <c r="AF67" i="4"/>
  <c r="U68" i="4"/>
  <c r="V68" i="4"/>
  <c r="W68" i="4"/>
  <c r="X68" i="4"/>
  <c r="Y68" i="4"/>
  <c r="Z68" i="4"/>
  <c r="AA68" i="4"/>
  <c r="AB68" i="4"/>
  <c r="AC68" i="4"/>
  <c r="AD68" i="4"/>
  <c r="AE68" i="4"/>
  <c r="AF68" i="4"/>
  <c r="U69" i="4"/>
  <c r="V69" i="4"/>
  <c r="W69" i="4"/>
  <c r="X69" i="4"/>
  <c r="Y69" i="4"/>
  <c r="Z69" i="4"/>
  <c r="AA69" i="4"/>
  <c r="AB69" i="4"/>
  <c r="AC69" i="4"/>
  <c r="AD69" i="4"/>
  <c r="AE69" i="4"/>
  <c r="AF69" i="4"/>
  <c r="U70" i="4"/>
  <c r="V70" i="4"/>
  <c r="W70" i="4"/>
  <c r="X70" i="4"/>
  <c r="Y70" i="4"/>
  <c r="Z70" i="4"/>
  <c r="AA70" i="4"/>
  <c r="AB70" i="4"/>
  <c r="AC70" i="4"/>
  <c r="AD70" i="4"/>
  <c r="AE70" i="4"/>
  <c r="AF70" i="4"/>
  <c r="U71" i="4"/>
  <c r="V71" i="4"/>
  <c r="W71" i="4"/>
  <c r="X71" i="4"/>
  <c r="Y71" i="4"/>
  <c r="Z71" i="4"/>
  <c r="AA71" i="4"/>
  <c r="AB71" i="4"/>
  <c r="AC71" i="4"/>
  <c r="AD71" i="4"/>
  <c r="AE71" i="4"/>
  <c r="AF71" i="4"/>
  <c r="U72" i="4"/>
  <c r="V72" i="4"/>
  <c r="W72" i="4"/>
  <c r="X72" i="4"/>
  <c r="Y72" i="4"/>
  <c r="Z72" i="4"/>
  <c r="AA72" i="4"/>
  <c r="AB72" i="4"/>
  <c r="AC72" i="4"/>
  <c r="AD72" i="4"/>
  <c r="AE72" i="4"/>
  <c r="AF72" i="4"/>
  <c r="U73" i="4"/>
  <c r="V73" i="4"/>
  <c r="W73" i="4"/>
  <c r="X73" i="4"/>
  <c r="Y73" i="4"/>
  <c r="Z73" i="4"/>
  <c r="AA73" i="4"/>
  <c r="AB73" i="4"/>
  <c r="AC73" i="4"/>
  <c r="AD73" i="4"/>
  <c r="AE73" i="4"/>
  <c r="AF73" i="4"/>
  <c r="U74" i="4"/>
  <c r="V74" i="4"/>
  <c r="W74" i="4"/>
  <c r="X74" i="4"/>
  <c r="Y74" i="4"/>
  <c r="Z74" i="4"/>
  <c r="AA74" i="4"/>
  <c r="AB74" i="4"/>
  <c r="AC74" i="4"/>
  <c r="AD74" i="4"/>
  <c r="AE74" i="4"/>
  <c r="AF74" i="4"/>
  <c r="U75" i="4"/>
  <c r="V75" i="4"/>
  <c r="W75" i="4"/>
  <c r="X75" i="4"/>
  <c r="Y75" i="4"/>
  <c r="Z75" i="4"/>
  <c r="AA75" i="4"/>
  <c r="AB75" i="4"/>
  <c r="AC75" i="4"/>
  <c r="AD75" i="4"/>
  <c r="AE75" i="4"/>
  <c r="AF75" i="4"/>
  <c r="U76" i="4"/>
  <c r="V76" i="4"/>
  <c r="W76" i="4"/>
  <c r="X76" i="4"/>
  <c r="Y76" i="4"/>
  <c r="Z76" i="4"/>
  <c r="AA76" i="4"/>
  <c r="AB76" i="4"/>
  <c r="AC76" i="4"/>
  <c r="AD76" i="4"/>
  <c r="AE76" i="4"/>
  <c r="AF76" i="4"/>
  <c r="U77" i="4"/>
  <c r="V77" i="4"/>
  <c r="W77" i="4"/>
  <c r="X77" i="4"/>
  <c r="Y77" i="4"/>
  <c r="Z77" i="4"/>
  <c r="AA77" i="4"/>
  <c r="AB77" i="4"/>
  <c r="AC77" i="4"/>
  <c r="AD77" i="4"/>
  <c r="AE77" i="4"/>
  <c r="AF77" i="4"/>
  <c r="U78" i="4"/>
  <c r="V78" i="4"/>
  <c r="W78" i="4"/>
  <c r="X78" i="4"/>
  <c r="Y78" i="4"/>
  <c r="Z78" i="4"/>
  <c r="AA78" i="4"/>
  <c r="AB78" i="4"/>
  <c r="AC78" i="4"/>
  <c r="AD78" i="4"/>
  <c r="AE78" i="4"/>
  <c r="AF78" i="4"/>
  <c r="U79" i="4"/>
  <c r="V79" i="4"/>
  <c r="W79" i="4"/>
  <c r="X79" i="4"/>
  <c r="Y79" i="4"/>
  <c r="Z79" i="4"/>
  <c r="AA79" i="4"/>
  <c r="AB79" i="4"/>
  <c r="AC79" i="4"/>
  <c r="AD79" i="4"/>
  <c r="AE79" i="4"/>
  <c r="AF79" i="4"/>
  <c r="U80" i="4"/>
  <c r="V80" i="4"/>
  <c r="W80" i="4"/>
  <c r="X80" i="4"/>
  <c r="Y80" i="4"/>
  <c r="Z80" i="4"/>
  <c r="AA80" i="4"/>
  <c r="AB80" i="4"/>
  <c r="AC80" i="4"/>
  <c r="AD80" i="4"/>
  <c r="AE80" i="4"/>
  <c r="AF80" i="4"/>
  <c r="U81" i="4"/>
  <c r="V81" i="4"/>
  <c r="W81" i="4"/>
  <c r="X81" i="4"/>
  <c r="Y81" i="4"/>
  <c r="Z81" i="4"/>
  <c r="AA81" i="4"/>
  <c r="AB81" i="4"/>
  <c r="AC81" i="4"/>
  <c r="AD81" i="4"/>
  <c r="AE81" i="4"/>
  <c r="AF81" i="4"/>
  <c r="U82" i="4"/>
  <c r="V82" i="4"/>
  <c r="W82" i="4"/>
  <c r="X82" i="4"/>
  <c r="Y82" i="4"/>
  <c r="Z82" i="4"/>
  <c r="AA82" i="4"/>
  <c r="AB82" i="4"/>
  <c r="AC82" i="4"/>
  <c r="AD82" i="4"/>
  <c r="AE82" i="4"/>
  <c r="AF82" i="4"/>
  <c r="U83" i="4"/>
  <c r="V83" i="4"/>
  <c r="W83" i="4"/>
  <c r="X83" i="4"/>
  <c r="Y83" i="4"/>
  <c r="Z83" i="4"/>
  <c r="AA83" i="4"/>
  <c r="AB83" i="4"/>
  <c r="AC83" i="4"/>
  <c r="AD83" i="4"/>
  <c r="AE83" i="4"/>
  <c r="AF83" i="4"/>
  <c r="U84" i="4"/>
  <c r="V84" i="4"/>
  <c r="W84" i="4"/>
  <c r="X84" i="4"/>
  <c r="Y84" i="4"/>
  <c r="Z84" i="4"/>
  <c r="AA84" i="4"/>
  <c r="AB84" i="4"/>
  <c r="AC84" i="4"/>
  <c r="AD84" i="4"/>
  <c r="AE84" i="4"/>
  <c r="AF84" i="4"/>
  <c r="U85" i="4"/>
  <c r="V85" i="4"/>
  <c r="W85" i="4"/>
  <c r="X85" i="4"/>
  <c r="Y85" i="4"/>
  <c r="Z85" i="4"/>
  <c r="AA85" i="4"/>
  <c r="AB85" i="4"/>
  <c r="AC85" i="4"/>
  <c r="AD85" i="4"/>
  <c r="AE85" i="4"/>
  <c r="AF85" i="4"/>
  <c r="U86" i="4"/>
  <c r="V86" i="4"/>
  <c r="W86" i="4"/>
  <c r="X86" i="4"/>
  <c r="Y86" i="4"/>
  <c r="Z86" i="4"/>
  <c r="AA86" i="4"/>
  <c r="AB86" i="4"/>
  <c r="AC86" i="4"/>
  <c r="AD86" i="4"/>
  <c r="AE86" i="4"/>
  <c r="AF86" i="4"/>
  <c r="U87" i="4"/>
  <c r="V87" i="4"/>
  <c r="W87" i="4"/>
  <c r="X87" i="4"/>
  <c r="Y87" i="4"/>
  <c r="Z87" i="4"/>
  <c r="AA87" i="4"/>
  <c r="AB87" i="4"/>
  <c r="AC87" i="4"/>
  <c r="AD87" i="4"/>
  <c r="AE87" i="4"/>
  <c r="AF87" i="4"/>
  <c r="U88" i="4"/>
  <c r="V88" i="4"/>
  <c r="W88" i="4"/>
  <c r="X88" i="4"/>
  <c r="Y88" i="4"/>
  <c r="Z88" i="4"/>
  <c r="AA88" i="4"/>
  <c r="AB88" i="4"/>
  <c r="AC88" i="4"/>
  <c r="AD88" i="4"/>
  <c r="AE88" i="4"/>
  <c r="AF88" i="4"/>
  <c r="U89" i="4"/>
  <c r="V89" i="4"/>
  <c r="W89" i="4"/>
  <c r="X89" i="4"/>
  <c r="Y89" i="4"/>
  <c r="Z89" i="4"/>
  <c r="AA89" i="4"/>
  <c r="AB89" i="4"/>
  <c r="AC89" i="4"/>
  <c r="AD89" i="4"/>
  <c r="AE89" i="4"/>
  <c r="AF89" i="4"/>
  <c r="U90" i="4"/>
  <c r="V90" i="4"/>
  <c r="W90" i="4"/>
  <c r="X90" i="4"/>
  <c r="Y90" i="4"/>
  <c r="Z90" i="4"/>
  <c r="AA90" i="4"/>
  <c r="AB90" i="4"/>
  <c r="AC90" i="4"/>
  <c r="AD90" i="4"/>
  <c r="AE90" i="4"/>
  <c r="AF90" i="4"/>
  <c r="U91" i="4"/>
  <c r="V91" i="4"/>
  <c r="W91" i="4"/>
  <c r="X91" i="4"/>
  <c r="Y91" i="4"/>
  <c r="Z91" i="4"/>
  <c r="AA91" i="4"/>
  <c r="AB91" i="4"/>
  <c r="AC91" i="4"/>
  <c r="AD91" i="4"/>
  <c r="AE91" i="4"/>
  <c r="AF91" i="4"/>
  <c r="U92" i="4"/>
  <c r="V92" i="4"/>
  <c r="W92" i="4"/>
  <c r="X92" i="4"/>
  <c r="Y92" i="4"/>
  <c r="Z92" i="4"/>
  <c r="AA92" i="4"/>
  <c r="AB92" i="4"/>
  <c r="AC92" i="4"/>
  <c r="AD92" i="4"/>
  <c r="AE92" i="4"/>
  <c r="AF92" i="4"/>
  <c r="U93" i="4"/>
  <c r="V93" i="4"/>
  <c r="W93" i="4"/>
  <c r="X93" i="4"/>
  <c r="Y93" i="4"/>
  <c r="Z93" i="4"/>
  <c r="AA93" i="4"/>
  <c r="AB93" i="4"/>
  <c r="AC93" i="4"/>
  <c r="AD93" i="4"/>
  <c r="AE93" i="4"/>
  <c r="AF93" i="4"/>
  <c r="U94" i="4"/>
  <c r="V94" i="4"/>
  <c r="W94" i="4"/>
  <c r="X94" i="4"/>
  <c r="Y94" i="4"/>
  <c r="Z94" i="4"/>
  <c r="AA94" i="4"/>
  <c r="AB94" i="4"/>
  <c r="AC94" i="4"/>
  <c r="AD94" i="4"/>
  <c r="AE94" i="4"/>
  <c r="AF94" i="4"/>
  <c r="U95" i="4"/>
  <c r="V95" i="4"/>
  <c r="W95" i="4"/>
  <c r="X95" i="4"/>
  <c r="Y95" i="4"/>
  <c r="Z95" i="4"/>
  <c r="AA95" i="4"/>
  <c r="AB95" i="4"/>
  <c r="AC95" i="4"/>
  <c r="AD95" i="4"/>
  <c r="AE95" i="4"/>
  <c r="AF95" i="4"/>
  <c r="U96" i="4"/>
  <c r="V96" i="4"/>
  <c r="W96" i="4"/>
  <c r="X96" i="4"/>
  <c r="Y96" i="4"/>
  <c r="Z96" i="4"/>
  <c r="AA96" i="4"/>
  <c r="AB96" i="4"/>
  <c r="AC96" i="4"/>
  <c r="AD96" i="4"/>
  <c r="AE96" i="4"/>
  <c r="AF96" i="4"/>
  <c r="U97" i="4"/>
  <c r="V97" i="4"/>
  <c r="W97" i="4"/>
  <c r="X97" i="4"/>
  <c r="Y97" i="4"/>
  <c r="Z97" i="4"/>
  <c r="AA97" i="4"/>
  <c r="AB97" i="4"/>
  <c r="AC97" i="4"/>
  <c r="AD97" i="4"/>
  <c r="AE97" i="4"/>
  <c r="AF97" i="4"/>
  <c r="U98" i="4"/>
  <c r="V98" i="4"/>
  <c r="W98" i="4"/>
  <c r="X98" i="4"/>
  <c r="Y98" i="4"/>
  <c r="Z98" i="4"/>
  <c r="AA98" i="4"/>
  <c r="AB98" i="4"/>
  <c r="AC98" i="4"/>
  <c r="AD98" i="4"/>
  <c r="AE98" i="4"/>
  <c r="AF98" i="4"/>
  <c r="U99" i="4"/>
  <c r="V99" i="4"/>
  <c r="W99" i="4"/>
  <c r="X99" i="4"/>
  <c r="Y99" i="4"/>
  <c r="Z99" i="4"/>
  <c r="AA99" i="4"/>
  <c r="AB99" i="4"/>
  <c r="AC99" i="4"/>
  <c r="AD99" i="4"/>
  <c r="AE99" i="4"/>
  <c r="AF99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U165" i="4"/>
  <c r="V165" i="4"/>
  <c r="W165" i="4"/>
  <c r="X165" i="4"/>
  <c r="Y165" i="4"/>
  <c r="Z165" i="4"/>
  <c r="AA165" i="4"/>
  <c r="AB165" i="4"/>
  <c r="AC165" i="4"/>
  <c r="AD165" i="4"/>
  <c r="AE165" i="4"/>
  <c r="AF165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U187" i="4"/>
  <c r="V187" i="4"/>
  <c r="W187" i="4"/>
  <c r="X187" i="4"/>
  <c r="Y187" i="4"/>
  <c r="Z187" i="4"/>
  <c r="AA187" i="4"/>
  <c r="AB187" i="4"/>
  <c r="AC187" i="4"/>
  <c r="AD187" i="4"/>
  <c r="AE187" i="4"/>
  <c r="AF187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U50" i="4"/>
  <c r="V50" i="4"/>
  <c r="W50" i="4"/>
  <c r="X50" i="4"/>
  <c r="Y50" i="4"/>
  <c r="Z50" i="4"/>
  <c r="AA50" i="4"/>
  <c r="AB50" i="4"/>
  <c r="AC50" i="4"/>
  <c r="AD50" i="4"/>
  <c r="AE50" i="4"/>
  <c r="V51" i="4"/>
  <c r="W51" i="4"/>
  <c r="X51" i="4"/>
  <c r="Z51" i="4"/>
  <c r="AA51" i="4"/>
  <c r="AB51" i="4"/>
  <c r="AD51" i="4"/>
  <c r="AE51" i="4"/>
  <c r="U47" i="4"/>
  <c r="V47" i="4"/>
  <c r="W47" i="4"/>
  <c r="X47" i="4"/>
  <c r="Y47" i="4"/>
  <c r="Z47" i="4"/>
  <c r="AA47" i="4"/>
  <c r="AB47" i="4"/>
  <c r="AC47" i="4"/>
  <c r="AD47" i="4"/>
  <c r="AE47" i="4"/>
  <c r="AF47" i="4"/>
  <c r="T47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AW81" i="2" l="1"/>
  <c r="AX100" i="2"/>
  <c r="AZ97" i="2"/>
  <c r="AD97" i="2" s="1"/>
  <c r="Q97" i="2" s="1"/>
  <c r="AV100" i="2"/>
  <c r="AV81" i="2"/>
  <c r="AZ94" i="2"/>
  <c r="R94" i="2" s="1"/>
  <c r="AZ99" i="2"/>
  <c r="AD99" i="2" s="1"/>
  <c r="Q99" i="2" s="1"/>
  <c r="AZ85" i="2"/>
  <c r="R85" i="2" s="1"/>
  <c r="AZ83" i="2"/>
  <c r="AD83" i="2" s="1"/>
  <c r="Q83" i="2" s="1"/>
  <c r="Y82" i="2"/>
  <c r="AB82" i="2" s="1"/>
  <c r="AG89" i="2"/>
  <c r="C85" i="12" s="1"/>
  <c r="Y100" i="2"/>
  <c r="AB100" i="2" s="1"/>
  <c r="Y92" i="2"/>
  <c r="AB92" i="2" s="1"/>
  <c r="AW91" i="2"/>
  <c r="AX90" i="2"/>
  <c r="AW97" i="2"/>
  <c r="AH82" i="2"/>
  <c r="F78" i="12"/>
  <c r="F90" i="12"/>
  <c r="F88" i="12"/>
  <c r="F94" i="12"/>
  <c r="AH97" i="2"/>
  <c r="F93" i="12"/>
  <c r="F89" i="12"/>
  <c r="F87" i="12"/>
  <c r="F95" i="12"/>
  <c r="F86" i="12"/>
  <c r="AH83" i="2"/>
  <c r="F79" i="12"/>
  <c r="F81" i="12"/>
  <c r="F80" i="12"/>
  <c r="Y99" i="2"/>
  <c r="AB99" i="2" s="1"/>
  <c r="AX86" i="2"/>
  <c r="AG83" i="2"/>
  <c r="C79" i="12" s="1"/>
  <c r="AX92" i="2"/>
  <c r="AW93" i="2"/>
  <c r="AG87" i="2"/>
  <c r="C83" i="12" s="1"/>
  <c r="AH99" i="2"/>
  <c r="AH98" i="2"/>
  <c r="AH85" i="2"/>
  <c r="AZ100" i="2"/>
  <c r="P100" i="2"/>
  <c r="AZ95" i="2"/>
  <c r="P95" i="2"/>
  <c r="AH94" i="2"/>
  <c r="AZ93" i="2"/>
  <c r="AH93" i="2"/>
  <c r="AZ92" i="2"/>
  <c r="AH92" i="2"/>
  <c r="AZ91" i="2"/>
  <c r="AH91" i="2"/>
  <c r="AZ90" i="2"/>
  <c r="AH90" i="2"/>
  <c r="AZ89" i="2"/>
  <c r="P89" i="2"/>
  <c r="AZ87" i="2"/>
  <c r="P87" i="2"/>
  <c r="AZ84" i="2"/>
  <c r="AZ96" i="2"/>
  <c r="P96" i="2"/>
  <c r="AZ98" i="2"/>
  <c r="AZ88" i="2"/>
  <c r="P88" i="2"/>
  <c r="AZ86" i="2"/>
  <c r="P86" i="2"/>
  <c r="AZ82" i="2"/>
  <c r="AZ81" i="2"/>
  <c r="P81" i="2"/>
  <c r="AV92" i="2"/>
  <c r="Y88" i="2"/>
  <c r="AB88" i="2" s="1"/>
  <c r="AX87" i="2"/>
  <c r="AX96" i="2"/>
  <c r="Y95" i="2"/>
  <c r="AB95" i="2" s="1"/>
  <c r="AX98" i="2"/>
  <c r="AX97" i="2"/>
  <c r="AG97" i="2"/>
  <c r="C93" i="12" s="1"/>
  <c r="Y96" i="2"/>
  <c r="AB96" i="2" s="1"/>
  <c r="AX95" i="2"/>
  <c r="AX93" i="2"/>
  <c r="AX91" i="2"/>
  <c r="AG91" i="2"/>
  <c r="C87" i="12" s="1"/>
  <c r="Y86" i="2"/>
  <c r="AB86" i="2" s="1"/>
  <c r="AV84" i="2"/>
  <c r="AG100" i="2"/>
  <c r="C96" i="12" s="1"/>
  <c r="Y98" i="2"/>
  <c r="AB98" i="2" s="1"/>
  <c r="Y94" i="2"/>
  <c r="AB94" i="2" s="1"/>
  <c r="AW87" i="2"/>
  <c r="AG85" i="2"/>
  <c r="C81" i="12" s="1"/>
  <c r="Y83" i="2"/>
  <c r="AB83" i="2" s="1"/>
  <c r="AW96" i="2"/>
  <c r="AG96" i="2"/>
  <c r="C92" i="12" s="1"/>
  <c r="AX99" i="2"/>
  <c r="AX89" i="2"/>
  <c r="AX83" i="2"/>
  <c r="AW89" i="2"/>
  <c r="AX88" i="2"/>
  <c r="AW85" i="2"/>
  <c r="Y84" i="2"/>
  <c r="AB84" i="2" s="1"/>
  <c r="AW83" i="2"/>
  <c r="AX85" i="2"/>
  <c r="AX94" i="2"/>
  <c r="AG93" i="2"/>
  <c r="C89" i="12" s="1"/>
  <c r="Y91" i="2"/>
  <c r="AB91" i="2" s="1"/>
  <c r="Y90" i="2"/>
  <c r="AB90" i="2" s="1"/>
  <c r="AV88" i="2"/>
  <c r="Y87" i="2"/>
  <c r="AB87" i="2" s="1"/>
  <c r="AX84" i="2"/>
  <c r="AX82" i="2"/>
  <c r="AG81" i="2"/>
  <c r="C77" i="12" s="1"/>
  <c r="AW99" i="2"/>
  <c r="AG99" i="2"/>
  <c r="C95" i="12" s="1"/>
  <c r="AW95" i="2"/>
  <c r="AG95" i="2"/>
  <c r="C91" i="12" s="1"/>
  <c r="AW98" i="2"/>
  <c r="AG98" i="2"/>
  <c r="C94" i="12" s="1"/>
  <c r="Y97" i="2"/>
  <c r="AB97" i="2" s="1"/>
  <c r="AW94" i="2"/>
  <c r="AG94" i="2"/>
  <c r="C90" i="12" s="1"/>
  <c r="Y93" i="2"/>
  <c r="AB93" i="2" s="1"/>
  <c r="AW90" i="2"/>
  <c r="AG90" i="2"/>
  <c r="C86" i="12" s="1"/>
  <c r="Y89" i="2"/>
  <c r="AB89" i="2" s="1"/>
  <c r="AW86" i="2"/>
  <c r="AG86" i="2"/>
  <c r="C82" i="12" s="1"/>
  <c r="Y85" i="2"/>
  <c r="AB85" i="2" s="1"/>
  <c r="AW82" i="2"/>
  <c r="AG82" i="2"/>
  <c r="C78" i="12" s="1"/>
  <c r="Y81" i="2"/>
  <c r="AB81" i="2" s="1"/>
  <c r="AG92" i="2"/>
  <c r="C88" i="12" s="1"/>
  <c r="AG88" i="2"/>
  <c r="C84" i="12" s="1"/>
  <c r="AG84" i="2"/>
  <c r="C80" i="12" s="1"/>
  <c r="R97" i="2" l="1"/>
  <c r="BC97" i="2" s="1"/>
  <c r="H93" i="12" s="1"/>
  <c r="BC85" i="2"/>
  <c r="H81" i="12" s="1"/>
  <c r="BD85" i="2"/>
  <c r="I81" i="12" s="1"/>
  <c r="BC94" i="2"/>
  <c r="H90" i="12" s="1"/>
  <c r="BD94" i="2"/>
  <c r="I90" i="12" s="1"/>
  <c r="AD94" i="2"/>
  <c r="Q94" i="2" s="1"/>
  <c r="R83" i="2"/>
  <c r="R99" i="2"/>
  <c r="AD85" i="2"/>
  <c r="Q85" i="2" s="1"/>
  <c r="R82" i="2"/>
  <c r="AD82" i="2"/>
  <c r="Q82" i="2" s="1"/>
  <c r="R88" i="2"/>
  <c r="AD88" i="2"/>
  <c r="Q88" i="2" s="1"/>
  <c r="R84" i="2"/>
  <c r="AD84" i="2"/>
  <c r="Q84" i="2" s="1"/>
  <c r="R89" i="2"/>
  <c r="AD89" i="2"/>
  <c r="Q89" i="2" s="1"/>
  <c r="R91" i="2"/>
  <c r="AD91" i="2"/>
  <c r="Q91" i="2" s="1"/>
  <c r="R93" i="2"/>
  <c r="AD93" i="2"/>
  <c r="Q93" i="2" s="1"/>
  <c r="R98" i="2"/>
  <c r="AD98" i="2"/>
  <c r="Q98" i="2" s="1"/>
  <c r="R100" i="2"/>
  <c r="AD100" i="2"/>
  <c r="Q100" i="2" s="1"/>
  <c r="R86" i="2"/>
  <c r="AD86" i="2"/>
  <c r="Q86" i="2" s="1"/>
  <c r="R87" i="2"/>
  <c r="AD87" i="2"/>
  <c r="Q87" i="2" s="1"/>
  <c r="R90" i="2"/>
  <c r="AD90" i="2"/>
  <c r="Q90" i="2" s="1"/>
  <c r="R92" i="2"/>
  <c r="AD92" i="2"/>
  <c r="Q92" i="2" s="1"/>
  <c r="R81" i="2"/>
  <c r="AD81" i="2"/>
  <c r="Q81" i="2" s="1"/>
  <c r="R96" i="2"/>
  <c r="AD96" i="2"/>
  <c r="Q96" i="2" s="1"/>
  <c r="R95" i="2"/>
  <c r="AD95" i="2"/>
  <c r="Q95" i="2" s="1"/>
  <c r="F92" i="12"/>
  <c r="G93" i="12"/>
  <c r="D215" i="13"/>
  <c r="D93" i="13"/>
  <c r="D459" i="13"/>
  <c r="D337" i="13"/>
  <c r="F84" i="12"/>
  <c r="G79" i="12"/>
  <c r="D323" i="13"/>
  <c r="D201" i="13"/>
  <c r="D79" i="13"/>
  <c r="D445" i="13"/>
  <c r="F96" i="12"/>
  <c r="G95" i="12"/>
  <c r="D461" i="13"/>
  <c r="D95" i="13"/>
  <c r="D339" i="13"/>
  <c r="D217" i="13"/>
  <c r="F77" i="12"/>
  <c r="F91" i="12"/>
  <c r="F85" i="12"/>
  <c r="F82" i="12"/>
  <c r="F83" i="12"/>
  <c r="AH87" i="2"/>
  <c r="AH89" i="2"/>
  <c r="AH95" i="2"/>
  <c r="AH86" i="2"/>
  <c r="AH81" i="2"/>
  <c r="AH96" i="2"/>
  <c r="AH100" i="2"/>
  <c r="AH88" i="2"/>
  <c r="BD97" i="2" l="1"/>
  <c r="I93" i="12" s="1"/>
  <c r="D203" i="13"/>
  <c r="G90" i="12"/>
  <c r="D80" i="13"/>
  <c r="BC95" i="2"/>
  <c r="H91" i="12" s="1"/>
  <c r="BD95" i="2"/>
  <c r="I91" i="12" s="1"/>
  <c r="BC90" i="2"/>
  <c r="H86" i="12" s="1"/>
  <c r="BD90" i="2"/>
  <c r="I86" i="12" s="1"/>
  <c r="BC98" i="2"/>
  <c r="H94" i="12" s="1"/>
  <c r="BD98" i="2"/>
  <c r="I94" i="12" s="1"/>
  <c r="BC84" i="2"/>
  <c r="H80" i="12" s="1"/>
  <c r="BD84" i="2"/>
  <c r="I80" i="12" s="1"/>
  <c r="BC83" i="2"/>
  <c r="H79" i="12" s="1"/>
  <c r="BD83" i="2"/>
  <c r="I79" i="12" s="1"/>
  <c r="BC96" i="2"/>
  <c r="H92" i="12" s="1"/>
  <c r="BD96" i="2"/>
  <c r="I92" i="12" s="1"/>
  <c r="BC87" i="2"/>
  <c r="H83" i="12" s="1"/>
  <c r="BD87" i="2"/>
  <c r="I83" i="12" s="1"/>
  <c r="BC93" i="2"/>
  <c r="H89" i="12" s="1"/>
  <c r="BD93" i="2"/>
  <c r="I89" i="12" s="1"/>
  <c r="BC88" i="2"/>
  <c r="H84" i="12" s="1"/>
  <c r="BD88" i="2"/>
  <c r="I84" i="12" s="1"/>
  <c r="BC81" i="2"/>
  <c r="H77" i="12" s="1"/>
  <c r="BD81" i="2"/>
  <c r="I77" i="12" s="1"/>
  <c r="BD86" i="2"/>
  <c r="I82" i="12" s="1"/>
  <c r="BC86" i="2"/>
  <c r="H82" i="12" s="1"/>
  <c r="BC91" i="2"/>
  <c r="H87" i="12" s="1"/>
  <c r="BD91" i="2"/>
  <c r="I87" i="12" s="1"/>
  <c r="BD82" i="2"/>
  <c r="I78" i="12" s="1"/>
  <c r="BC82" i="2"/>
  <c r="H78" i="12" s="1"/>
  <c r="BC92" i="2"/>
  <c r="H88" i="12" s="1"/>
  <c r="BD92" i="2"/>
  <c r="I88" i="12" s="1"/>
  <c r="BC100" i="2"/>
  <c r="H96" i="12" s="1"/>
  <c r="BD100" i="2"/>
  <c r="I96" i="12" s="1"/>
  <c r="BC89" i="2"/>
  <c r="H85" i="12" s="1"/>
  <c r="BD89" i="2"/>
  <c r="I85" i="12" s="1"/>
  <c r="BD99" i="2"/>
  <c r="I95" i="12" s="1"/>
  <c r="BC99" i="2"/>
  <c r="H95" i="12" s="1"/>
  <c r="D334" i="13"/>
  <c r="D90" i="13"/>
  <c r="D212" i="13"/>
  <c r="D456" i="13"/>
  <c r="D444" i="13"/>
  <c r="D208" i="13"/>
  <c r="D210" i="13"/>
  <c r="D460" i="13"/>
  <c r="G78" i="12"/>
  <c r="D325" i="13"/>
  <c r="D338" i="13"/>
  <c r="D453" i="13"/>
  <c r="D87" i="13"/>
  <c r="D330" i="13"/>
  <c r="D447" i="13"/>
  <c r="G81" i="12"/>
  <c r="D81" i="13"/>
  <c r="D202" i="13"/>
  <c r="G80" i="12"/>
  <c r="D200" i="13"/>
  <c r="D455" i="13"/>
  <c r="D94" i="13"/>
  <c r="G94" i="12"/>
  <c r="D216" i="13"/>
  <c r="D86" i="13"/>
  <c r="G86" i="12"/>
  <c r="D78" i="13"/>
  <c r="D446" i="13"/>
  <c r="D331" i="13"/>
  <c r="G87" i="12"/>
  <c r="D452" i="13"/>
  <c r="D322" i="13"/>
  <c r="D324" i="13"/>
  <c r="D209" i="13"/>
  <c r="D332" i="13"/>
  <c r="D211" i="13"/>
  <c r="D454" i="13"/>
  <c r="D89" i="13"/>
  <c r="D333" i="13"/>
  <c r="G89" i="12"/>
  <c r="D88" i="13"/>
  <c r="G88" i="12"/>
  <c r="G77" i="12"/>
  <c r="D321" i="13"/>
  <c r="D199" i="13"/>
  <c r="D443" i="13"/>
  <c r="D77" i="13"/>
  <c r="G84" i="12"/>
  <c r="D328" i="13"/>
  <c r="D450" i="13"/>
  <c r="D206" i="13"/>
  <c r="D84" i="13"/>
  <c r="G83" i="12"/>
  <c r="D205" i="13"/>
  <c r="D83" i="13"/>
  <c r="D449" i="13"/>
  <c r="D327" i="13"/>
  <c r="G85" i="12"/>
  <c r="D207" i="13"/>
  <c r="D85" i="13"/>
  <c r="D451" i="13"/>
  <c r="D329" i="13"/>
  <c r="G91" i="12"/>
  <c r="D213" i="13"/>
  <c r="D91" i="13"/>
  <c r="D457" i="13"/>
  <c r="D335" i="13"/>
  <c r="G96" i="12"/>
  <c r="D218" i="13"/>
  <c r="D462" i="13"/>
  <c r="D340" i="13"/>
  <c r="D96" i="13"/>
  <c r="G92" i="12"/>
  <c r="D458" i="13"/>
  <c r="D336" i="13"/>
  <c r="D214" i="13"/>
  <c r="D92" i="13"/>
  <c r="G82" i="12"/>
  <c r="D448" i="13"/>
  <c r="D326" i="13"/>
  <c r="D204" i="13"/>
  <c r="D82" i="13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AC22" i="2"/>
  <c r="AV22" i="2" s="1"/>
  <c r="AF22" i="2"/>
  <c r="D18" i="12" s="1"/>
  <c r="AI22" i="2"/>
  <c r="B18" i="13" s="1"/>
  <c r="AJ22" i="2"/>
  <c r="B140" i="13" s="1"/>
  <c r="AK22" i="2"/>
  <c r="B262" i="13" s="1"/>
  <c r="AL22" i="2"/>
  <c r="B384" i="13" s="1"/>
  <c r="AM22" i="2"/>
  <c r="C18" i="13" s="1"/>
  <c r="AN22" i="2"/>
  <c r="C140" i="13" s="1"/>
  <c r="AO22" i="2"/>
  <c r="C262" i="13" s="1"/>
  <c r="AP22" i="2"/>
  <c r="C384" i="13" s="1"/>
  <c r="AQ22" i="2"/>
  <c r="K18" i="12" s="1"/>
  <c r="AR22" i="2"/>
  <c r="G18" i="13" s="1"/>
  <c r="AS22" i="2"/>
  <c r="G140" i="13" s="1"/>
  <c r="AT22" i="2"/>
  <c r="G262" i="13" s="1"/>
  <c r="AU22" i="2"/>
  <c r="G384" i="13" s="1"/>
  <c r="AY22" i="2"/>
  <c r="AZ22" i="2" s="1"/>
  <c r="AC23" i="2"/>
  <c r="AV23" i="2" s="1"/>
  <c r="AF23" i="2"/>
  <c r="D19" i="12" s="1"/>
  <c r="AI23" i="2"/>
  <c r="B19" i="13" s="1"/>
  <c r="AJ23" i="2"/>
  <c r="B141" i="13" s="1"/>
  <c r="AK23" i="2"/>
  <c r="B263" i="13" s="1"/>
  <c r="AL23" i="2"/>
  <c r="B385" i="13" s="1"/>
  <c r="AM23" i="2"/>
  <c r="C19" i="13" s="1"/>
  <c r="AN23" i="2"/>
  <c r="C141" i="13" s="1"/>
  <c r="AO23" i="2"/>
  <c r="C263" i="13" s="1"/>
  <c r="AP23" i="2"/>
  <c r="C385" i="13" s="1"/>
  <c r="AQ23" i="2"/>
  <c r="K19" i="12" s="1"/>
  <c r="AR23" i="2"/>
  <c r="G19" i="13" s="1"/>
  <c r="AS23" i="2"/>
  <c r="G141" i="13" s="1"/>
  <c r="AT23" i="2"/>
  <c r="G263" i="13" s="1"/>
  <c r="AU23" i="2"/>
  <c r="G385" i="13" s="1"/>
  <c r="AY23" i="2"/>
  <c r="AZ23" i="2" s="1"/>
  <c r="AC24" i="2"/>
  <c r="AW24" i="2" s="1"/>
  <c r="AF24" i="2"/>
  <c r="D20" i="12" s="1"/>
  <c r="AI24" i="2"/>
  <c r="B20" i="13" s="1"/>
  <c r="AJ24" i="2"/>
  <c r="B142" i="13" s="1"/>
  <c r="AK24" i="2"/>
  <c r="B264" i="13" s="1"/>
  <c r="AL24" i="2"/>
  <c r="B386" i="13" s="1"/>
  <c r="AM24" i="2"/>
  <c r="C20" i="13" s="1"/>
  <c r="AN24" i="2"/>
  <c r="C142" i="13" s="1"/>
  <c r="AO24" i="2"/>
  <c r="C264" i="13" s="1"/>
  <c r="AP24" i="2"/>
  <c r="C386" i="13" s="1"/>
  <c r="AQ24" i="2"/>
  <c r="K20" i="12" s="1"/>
  <c r="AR24" i="2"/>
  <c r="G20" i="13" s="1"/>
  <c r="AS24" i="2"/>
  <c r="G142" i="13" s="1"/>
  <c r="AT24" i="2"/>
  <c r="G264" i="13" s="1"/>
  <c r="AU24" i="2"/>
  <c r="G386" i="13" s="1"/>
  <c r="AY24" i="2"/>
  <c r="AZ24" i="2" s="1"/>
  <c r="AC25" i="2"/>
  <c r="AV25" i="2" s="1"/>
  <c r="AF25" i="2"/>
  <c r="D21" i="12" s="1"/>
  <c r="AI25" i="2"/>
  <c r="B21" i="13" s="1"/>
  <c r="AJ25" i="2"/>
  <c r="B143" i="13" s="1"/>
  <c r="AK25" i="2"/>
  <c r="B265" i="13" s="1"/>
  <c r="AL25" i="2"/>
  <c r="B387" i="13" s="1"/>
  <c r="AM25" i="2"/>
  <c r="C21" i="13" s="1"/>
  <c r="AN25" i="2"/>
  <c r="C143" i="13" s="1"/>
  <c r="AO25" i="2"/>
  <c r="C265" i="13" s="1"/>
  <c r="AP25" i="2"/>
  <c r="C387" i="13" s="1"/>
  <c r="AQ25" i="2"/>
  <c r="K21" i="12" s="1"/>
  <c r="AR25" i="2"/>
  <c r="G21" i="13" s="1"/>
  <c r="AS25" i="2"/>
  <c r="G143" i="13" s="1"/>
  <c r="AT25" i="2"/>
  <c r="G265" i="13" s="1"/>
  <c r="AU25" i="2"/>
  <c r="G387" i="13" s="1"/>
  <c r="AY25" i="2"/>
  <c r="AZ25" i="2" s="1"/>
  <c r="AC26" i="2"/>
  <c r="AV26" i="2" s="1"/>
  <c r="AF26" i="2"/>
  <c r="D22" i="12" s="1"/>
  <c r="AI26" i="2"/>
  <c r="B22" i="13" s="1"/>
  <c r="AJ26" i="2"/>
  <c r="B144" i="13" s="1"/>
  <c r="AK26" i="2"/>
  <c r="B266" i="13" s="1"/>
  <c r="AL26" i="2"/>
  <c r="B388" i="13" s="1"/>
  <c r="AM26" i="2"/>
  <c r="C22" i="13" s="1"/>
  <c r="AN26" i="2"/>
  <c r="C144" i="13" s="1"/>
  <c r="AO26" i="2"/>
  <c r="C266" i="13" s="1"/>
  <c r="AP26" i="2"/>
  <c r="C388" i="13" s="1"/>
  <c r="AQ26" i="2"/>
  <c r="K22" i="12" s="1"/>
  <c r="AR26" i="2"/>
  <c r="G22" i="13" s="1"/>
  <c r="AS26" i="2"/>
  <c r="G144" i="13" s="1"/>
  <c r="AT26" i="2"/>
  <c r="G266" i="13" s="1"/>
  <c r="AU26" i="2"/>
  <c r="G388" i="13" s="1"/>
  <c r="AY26" i="2"/>
  <c r="P26" i="2" s="1"/>
  <c r="AC27" i="2"/>
  <c r="AV27" i="2" s="1"/>
  <c r="AF27" i="2"/>
  <c r="D23" i="12" s="1"/>
  <c r="AI27" i="2"/>
  <c r="B23" i="13" s="1"/>
  <c r="AJ27" i="2"/>
  <c r="B145" i="13" s="1"/>
  <c r="AK27" i="2"/>
  <c r="B267" i="13" s="1"/>
  <c r="AL27" i="2"/>
  <c r="B389" i="13" s="1"/>
  <c r="AM27" i="2"/>
  <c r="C23" i="13" s="1"/>
  <c r="AN27" i="2"/>
  <c r="C145" i="13" s="1"/>
  <c r="AO27" i="2"/>
  <c r="C267" i="13" s="1"/>
  <c r="AP27" i="2"/>
  <c r="C389" i="13" s="1"/>
  <c r="AQ27" i="2"/>
  <c r="K23" i="12" s="1"/>
  <c r="AR27" i="2"/>
  <c r="G23" i="13" s="1"/>
  <c r="AS27" i="2"/>
  <c r="G145" i="13" s="1"/>
  <c r="AT27" i="2"/>
  <c r="G267" i="13" s="1"/>
  <c r="AU27" i="2"/>
  <c r="G389" i="13" s="1"/>
  <c r="AY27" i="2"/>
  <c r="AZ27" i="2" s="1"/>
  <c r="AC28" i="2"/>
  <c r="AW28" i="2" s="1"/>
  <c r="AF28" i="2"/>
  <c r="D24" i="12" s="1"/>
  <c r="AI28" i="2"/>
  <c r="B24" i="13" s="1"/>
  <c r="AJ28" i="2"/>
  <c r="B146" i="13" s="1"/>
  <c r="AK28" i="2"/>
  <c r="B268" i="13" s="1"/>
  <c r="AL28" i="2"/>
  <c r="B390" i="13" s="1"/>
  <c r="AM28" i="2"/>
  <c r="C24" i="13" s="1"/>
  <c r="AN28" i="2"/>
  <c r="C146" i="13" s="1"/>
  <c r="AO28" i="2"/>
  <c r="C268" i="13" s="1"/>
  <c r="AP28" i="2"/>
  <c r="C390" i="13" s="1"/>
  <c r="AQ28" i="2"/>
  <c r="K24" i="12" s="1"/>
  <c r="AR28" i="2"/>
  <c r="G24" i="13" s="1"/>
  <c r="AS28" i="2"/>
  <c r="G146" i="13" s="1"/>
  <c r="AT28" i="2"/>
  <c r="G268" i="13" s="1"/>
  <c r="AU28" i="2"/>
  <c r="G390" i="13" s="1"/>
  <c r="AY28" i="2"/>
  <c r="AZ28" i="2" s="1"/>
  <c r="AC29" i="2"/>
  <c r="AV29" i="2" s="1"/>
  <c r="AF29" i="2"/>
  <c r="D25" i="12" s="1"/>
  <c r="AI29" i="2"/>
  <c r="B25" i="13" s="1"/>
  <c r="AJ29" i="2"/>
  <c r="B147" i="13" s="1"/>
  <c r="AK29" i="2"/>
  <c r="B269" i="13" s="1"/>
  <c r="AL29" i="2"/>
  <c r="B391" i="13" s="1"/>
  <c r="AM29" i="2"/>
  <c r="C25" i="13" s="1"/>
  <c r="AN29" i="2"/>
  <c r="C147" i="13" s="1"/>
  <c r="AO29" i="2"/>
  <c r="C269" i="13" s="1"/>
  <c r="AP29" i="2"/>
  <c r="C391" i="13" s="1"/>
  <c r="AQ29" i="2"/>
  <c r="K25" i="12" s="1"/>
  <c r="AR29" i="2"/>
  <c r="G25" i="13" s="1"/>
  <c r="AS29" i="2"/>
  <c r="G147" i="13" s="1"/>
  <c r="AT29" i="2"/>
  <c r="G269" i="13" s="1"/>
  <c r="AU29" i="2"/>
  <c r="G391" i="13" s="1"/>
  <c r="AY29" i="2"/>
  <c r="AZ29" i="2" s="1"/>
  <c r="AC30" i="2"/>
  <c r="AV30" i="2" s="1"/>
  <c r="AF30" i="2"/>
  <c r="D26" i="12" s="1"/>
  <c r="AI30" i="2"/>
  <c r="B26" i="13" s="1"/>
  <c r="AJ30" i="2"/>
  <c r="B148" i="13" s="1"/>
  <c r="AK30" i="2"/>
  <c r="B270" i="13" s="1"/>
  <c r="AL30" i="2"/>
  <c r="B392" i="13" s="1"/>
  <c r="AM30" i="2"/>
  <c r="C26" i="13" s="1"/>
  <c r="AN30" i="2"/>
  <c r="C148" i="13" s="1"/>
  <c r="AO30" i="2"/>
  <c r="C270" i="13" s="1"/>
  <c r="AP30" i="2"/>
  <c r="C392" i="13" s="1"/>
  <c r="AQ30" i="2"/>
  <c r="K26" i="12" s="1"/>
  <c r="AR30" i="2"/>
  <c r="G26" i="13" s="1"/>
  <c r="AS30" i="2"/>
  <c r="G148" i="13" s="1"/>
  <c r="AT30" i="2"/>
  <c r="G270" i="13" s="1"/>
  <c r="AU30" i="2"/>
  <c r="G392" i="13" s="1"/>
  <c r="AY30" i="2"/>
  <c r="AZ30" i="2" s="1"/>
  <c r="AC31" i="2"/>
  <c r="AW31" i="2" s="1"/>
  <c r="AF31" i="2"/>
  <c r="D27" i="12" s="1"/>
  <c r="AI31" i="2"/>
  <c r="B27" i="13" s="1"/>
  <c r="AJ31" i="2"/>
  <c r="B149" i="13" s="1"/>
  <c r="AK31" i="2"/>
  <c r="B271" i="13" s="1"/>
  <c r="AL31" i="2"/>
  <c r="B393" i="13" s="1"/>
  <c r="AM31" i="2"/>
  <c r="C27" i="13" s="1"/>
  <c r="AN31" i="2"/>
  <c r="C149" i="13" s="1"/>
  <c r="AO31" i="2"/>
  <c r="C271" i="13" s="1"/>
  <c r="AP31" i="2"/>
  <c r="C393" i="13" s="1"/>
  <c r="AQ31" i="2"/>
  <c r="K27" i="12" s="1"/>
  <c r="AR31" i="2"/>
  <c r="G27" i="13" s="1"/>
  <c r="AS31" i="2"/>
  <c r="G149" i="13" s="1"/>
  <c r="AT31" i="2"/>
  <c r="G271" i="13" s="1"/>
  <c r="AU31" i="2"/>
  <c r="G393" i="13" s="1"/>
  <c r="AY31" i="2"/>
  <c r="AZ31" i="2" s="1"/>
  <c r="AC32" i="2"/>
  <c r="AW32" i="2" s="1"/>
  <c r="AF32" i="2"/>
  <c r="D28" i="12" s="1"/>
  <c r="AI32" i="2"/>
  <c r="B28" i="13" s="1"/>
  <c r="AJ32" i="2"/>
  <c r="B150" i="13" s="1"/>
  <c r="AK32" i="2"/>
  <c r="B272" i="13" s="1"/>
  <c r="AL32" i="2"/>
  <c r="B394" i="13" s="1"/>
  <c r="AM32" i="2"/>
  <c r="C28" i="13" s="1"/>
  <c r="AN32" i="2"/>
  <c r="C150" i="13" s="1"/>
  <c r="AO32" i="2"/>
  <c r="C272" i="13" s="1"/>
  <c r="AP32" i="2"/>
  <c r="C394" i="13" s="1"/>
  <c r="AQ32" i="2"/>
  <c r="K28" i="12" s="1"/>
  <c r="AR32" i="2"/>
  <c r="G28" i="13" s="1"/>
  <c r="AS32" i="2"/>
  <c r="G150" i="13" s="1"/>
  <c r="AT32" i="2"/>
  <c r="G272" i="13" s="1"/>
  <c r="AU32" i="2"/>
  <c r="G394" i="13" s="1"/>
  <c r="AY32" i="2"/>
  <c r="AZ32" i="2" s="1"/>
  <c r="AC33" i="2"/>
  <c r="AX33" i="2" s="1"/>
  <c r="AF33" i="2"/>
  <c r="D29" i="12" s="1"/>
  <c r="AI33" i="2"/>
  <c r="B29" i="13" s="1"/>
  <c r="AJ33" i="2"/>
  <c r="B151" i="13" s="1"/>
  <c r="AK33" i="2"/>
  <c r="B273" i="13" s="1"/>
  <c r="AL33" i="2"/>
  <c r="B395" i="13" s="1"/>
  <c r="AM33" i="2"/>
  <c r="C29" i="13" s="1"/>
  <c r="AN33" i="2"/>
  <c r="C151" i="13" s="1"/>
  <c r="AO33" i="2"/>
  <c r="C273" i="13" s="1"/>
  <c r="AP33" i="2"/>
  <c r="C395" i="13" s="1"/>
  <c r="AQ33" i="2"/>
  <c r="K29" i="12" s="1"/>
  <c r="AR33" i="2"/>
  <c r="G29" i="13" s="1"/>
  <c r="AS33" i="2"/>
  <c r="G151" i="13" s="1"/>
  <c r="AT33" i="2"/>
  <c r="G273" i="13" s="1"/>
  <c r="AU33" i="2"/>
  <c r="G395" i="13" s="1"/>
  <c r="AY33" i="2"/>
  <c r="P33" i="2" s="1"/>
  <c r="AC34" i="2"/>
  <c r="AV34" i="2" s="1"/>
  <c r="AF34" i="2"/>
  <c r="D30" i="12" s="1"/>
  <c r="AI34" i="2"/>
  <c r="B30" i="13" s="1"/>
  <c r="AJ34" i="2"/>
  <c r="B152" i="13" s="1"/>
  <c r="AK34" i="2"/>
  <c r="B274" i="13" s="1"/>
  <c r="AL34" i="2"/>
  <c r="B396" i="13" s="1"/>
  <c r="AM34" i="2"/>
  <c r="C30" i="13" s="1"/>
  <c r="AN34" i="2"/>
  <c r="C152" i="13" s="1"/>
  <c r="AO34" i="2"/>
  <c r="C274" i="13" s="1"/>
  <c r="AP34" i="2"/>
  <c r="C396" i="13" s="1"/>
  <c r="AQ34" i="2"/>
  <c r="K30" i="12" s="1"/>
  <c r="AR34" i="2"/>
  <c r="G30" i="13" s="1"/>
  <c r="AS34" i="2"/>
  <c r="G152" i="13" s="1"/>
  <c r="AT34" i="2"/>
  <c r="G274" i="13" s="1"/>
  <c r="AU34" i="2"/>
  <c r="G396" i="13" s="1"/>
  <c r="AY34" i="2"/>
  <c r="AZ34" i="2" s="1"/>
  <c r="AC35" i="2"/>
  <c r="AV35" i="2" s="1"/>
  <c r="AF35" i="2"/>
  <c r="D31" i="12" s="1"/>
  <c r="AI35" i="2"/>
  <c r="B31" i="13" s="1"/>
  <c r="AJ35" i="2"/>
  <c r="B153" i="13" s="1"/>
  <c r="AK35" i="2"/>
  <c r="B275" i="13" s="1"/>
  <c r="AL35" i="2"/>
  <c r="B397" i="13" s="1"/>
  <c r="AM35" i="2"/>
  <c r="C31" i="13" s="1"/>
  <c r="AN35" i="2"/>
  <c r="C153" i="13" s="1"/>
  <c r="AO35" i="2"/>
  <c r="C275" i="13" s="1"/>
  <c r="AP35" i="2"/>
  <c r="C397" i="13" s="1"/>
  <c r="AQ35" i="2"/>
  <c r="K31" i="12" s="1"/>
  <c r="AR35" i="2"/>
  <c r="G31" i="13" s="1"/>
  <c r="AS35" i="2"/>
  <c r="G153" i="13" s="1"/>
  <c r="AT35" i="2"/>
  <c r="G275" i="13" s="1"/>
  <c r="AU35" i="2"/>
  <c r="G397" i="13" s="1"/>
  <c r="AY35" i="2"/>
  <c r="AZ35" i="2" s="1"/>
  <c r="AC36" i="2"/>
  <c r="AW36" i="2" s="1"/>
  <c r="AF36" i="2"/>
  <c r="D32" i="12" s="1"/>
  <c r="AI36" i="2"/>
  <c r="B32" i="13" s="1"/>
  <c r="AJ36" i="2"/>
  <c r="B154" i="13" s="1"/>
  <c r="AK36" i="2"/>
  <c r="B276" i="13" s="1"/>
  <c r="AL36" i="2"/>
  <c r="B398" i="13" s="1"/>
  <c r="AM36" i="2"/>
  <c r="C32" i="13" s="1"/>
  <c r="AN36" i="2"/>
  <c r="C154" i="13" s="1"/>
  <c r="AO36" i="2"/>
  <c r="C276" i="13" s="1"/>
  <c r="AP36" i="2"/>
  <c r="C398" i="13" s="1"/>
  <c r="AQ36" i="2"/>
  <c r="K32" i="12" s="1"/>
  <c r="AR36" i="2"/>
  <c r="G32" i="13" s="1"/>
  <c r="AS36" i="2"/>
  <c r="G154" i="13" s="1"/>
  <c r="AT36" i="2"/>
  <c r="G276" i="13" s="1"/>
  <c r="AU36" i="2"/>
  <c r="G398" i="13" s="1"/>
  <c r="AY36" i="2"/>
  <c r="AZ36" i="2" s="1"/>
  <c r="AC37" i="2"/>
  <c r="AV37" i="2" s="1"/>
  <c r="AF37" i="2"/>
  <c r="D33" i="12" s="1"/>
  <c r="AI37" i="2"/>
  <c r="B33" i="13" s="1"/>
  <c r="AJ37" i="2"/>
  <c r="B155" i="13" s="1"/>
  <c r="AK37" i="2"/>
  <c r="B277" i="13" s="1"/>
  <c r="AL37" i="2"/>
  <c r="B399" i="13" s="1"/>
  <c r="AM37" i="2"/>
  <c r="C33" i="13" s="1"/>
  <c r="AN37" i="2"/>
  <c r="C155" i="13" s="1"/>
  <c r="AO37" i="2"/>
  <c r="C277" i="13" s="1"/>
  <c r="AP37" i="2"/>
  <c r="C399" i="13" s="1"/>
  <c r="AQ37" i="2"/>
  <c r="K33" i="12" s="1"/>
  <c r="AR37" i="2"/>
  <c r="G33" i="13" s="1"/>
  <c r="AS37" i="2"/>
  <c r="G155" i="13" s="1"/>
  <c r="AT37" i="2"/>
  <c r="G277" i="13" s="1"/>
  <c r="AU37" i="2"/>
  <c r="G399" i="13" s="1"/>
  <c r="AY37" i="2"/>
  <c r="AZ37" i="2" s="1"/>
  <c r="AC38" i="2"/>
  <c r="AV38" i="2" s="1"/>
  <c r="AF38" i="2"/>
  <c r="D34" i="12" s="1"/>
  <c r="AI38" i="2"/>
  <c r="B34" i="13" s="1"/>
  <c r="AJ38" i="2"/>
  <c r="B156" i="13" s="1"/>
  <c r="AK38" i="2"/>
  <c r="B278" i="13" s="1"/>
  <c r="AL38" i="2"/>
  <c r="B400" i="13" s="1"/>
  <c r="AM38" i="2"/>
  <c r="C34" i="13" s="1"/>
  <c r="AN38" i="2"/>
  <c r="C156" i="13" s="1"/>
  <c r="AO38" i="2"/>
  <c r="C278" i="13" s="1"/>
  <c r="AP38" i="2"/>
  <c r="C400" i="13" s="1"/>
  <c r="AQ38" i="2"/>
  <c r="K34" i="12" s="1"/>
  <c r="AR38" i="2"/>
  <c r="G34" i="13" s="1"/>
  <c r="AS38" i="2"/>
  <c r="G156" i="13" s="1"/>
  <c r="AT38" i="2"/>
  <c r="G278" i="13" s="1"/>
  <c r="AU38" i="2"/>
  <c r="G400" i="13" s="1"/>
  <c r="AY38" i="2"/>
  <c r="AZ38" i="2" s="1"/>
  <c r="AC39" i="2"/>
  <c r="AW39" i="2" s="1"/>
  <c r="AF39" i="2"/>
  <c r="D35" i="12" s="1"/>
  <c r="AI39" i="2"/>
  <c r="B35" i="13" s="1"/>
  <c r="AJ39" i="2"/>
  <c r="B157" i="13" s="1"/>
  <c r="AK39" i="2"/>
  <c r="B279" i="13" s="1"/>
  <c r="AL39" i="2"/>
  <c r="B401" i="13" s="1"/>
  <c r="AM39" i="2"/>
  <c r="C35" i="13" s="1"/>
  <c r="AN39" i="2"/>
  <c r="C157" i="13" s="1"/>
  <c r="AO39" i="2"/>
  <c r="C279" i="13" s="1"/>
  <c r="AP39" i="2"/>
  <c r="C401" i="13" s="1"/>
  <c r="AQ39" i="2"/>
  <c r="K35" i="12" s="1"/>
  <c r="AR39" i="2"/>
  <c r="G35" i="13" s="1"/>
  <c r="AS39" i="2"/>
  <c r="G157" i="13" s="1"/>
  <c r="AT39" i="2"/>
  <c r="G279" i="13" s="1"/>
  <c r="AU39" i="2"/>
  <c r="G401" i="13" s="1"/>
  <c r="AY39" i="2"/>
  <c r="AZ39" i="2" s="1"/>
  <c r="AC40" i="2"/>
  <c r="AW40" i="2" s="1"/>
  <c r="AF40" i="2"/>
  <c r="D36" i="12" s="1"/>
  <c r="AI40" i="2"/>
  <c r="B36" i="13" s="1"/>
  <c r="AJ40" i="2"/>
  <c r="B158" i="13" s="1"/>
  <c r="AK40" i="2"/>
  <c r="B280" i="13" s="1"/>
  <c r="AL40" i="2"/>
  <c r="B402" i="13" s="1"/>
  <c r="AM40" i="2"/>
  <c r="C36" i="13" s="1"/>
  <c r="AN40" i="2"/>
  <c r="C158" i="13" s="1"/>
  <c r="AO40" i="2"/>
  <c r="C280" i="13" s="1"/>
  <c r="AP40" i="2"/>
  <c r="C402" i="13" s="1"/>
  <c r="AQ40" i="2"/>
  <c r="K36" i="12" s="1"/>
  <c r="AR40" i="2"/>
  <c r="G36" i="13" s="1"/>
  <c r="AS40" i="2"/>
  <c r="G158" i="13" s="1"/>
  <c r="AT40" i="2"/>
  <c r="G280" i="13" s="1"/>
  <c r="AU40" i="2"/>
  <c r="G402" i="13" s="1"/>
  <c r="AY40" i="2"/>
  <c r="AZ40" i="2" s="1"/>
  <c r="AC41" i="2"/>
  <c r="AV41" i="2" s="1"/>
  <c r="AF41" i="2"/>
  <c r="D37" i="12" s="1"/>
  <c r="AI41" i="2"/>
  <c r="B37" i="13" s="1"/>
  <c r="AJ41" i="2"/>
  <c r="B159" i="13" s="1"/>
  <c r="AK41" i="2"/>
  <c r="B281" i="13" s="1"/>
  <c r="AL41" i="2"/>
  <c r="B403" i="13" s="1"/>
  <c r="AM41" i="2"/>
  <c r="C37" i="13" s="1"/>
  <c r="AN41" i="2"/>
  <c r="C159" i="13" s="1"/>
  <c r="AO41" i="2"/>
  <c r="C281" i="13" s="1"/>
  <c r="AP41" i="2"/>
  <c r="C403" i="13" s="1"/>
  <c r="AQ41" i="2"/>
  <c r="K37" i="12" s="1"/>
  <c r="AR41" i="2"/>
  <c r="G37" i="13" s="1"/>
  <c r="AS41" i="2"/>
  <c r="G159" i="13" s="1"/>
  <c r="AT41" i="2"/>
  <c r="G281" i="13" s="1"/>
  <c r="AU41" i="2"/>
  <c r="G403" i="13" s="1"/>
  <c r="AY41" i="2"/>
  <c r="AZ41" i="2" s="1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AV24" i="2" l="1"/>
  <c r="P39" i="2"/>
  <c r="F35" i="12" s="1"/>
  <c r="P38" i="2"/>
  <c r="F34" i="12" s="1"/>
  <c r="AX37" i="2"/>
  <c r="AW37" i="2"/>
  <c r="AZ33" i="2"/>
  <c r="R33" i="2" s="1"/>
  <c r="P27" i="2"/>
  <c r="AH27" i="2" s="1"/>
  <c r="P25" i="2"/>
  <c r="AH25" i="2" s="1"/>
  <c r="AX29" i="2"/>
  <c r="AG35" i="2"/>
  <c r="C31" i="12" s="1"/>
  <c r="R35" i="2"/>
  <c r="AD35" i="2"/>
  <c r="Q35" i="2" s="1"/>
  <c r="R31" i="2"/>
  <c r="AD31" i="2"/>
  <c r="Q31" i="2" s="1"/>
  <c r="R30" i="2"/>
  <c r="AD30" i="2"/>
  <c r="Q30" i="2" s="1"/>
  <c r="R41" i="2"/>
  <c r="AD41" i="2"/>
  <c r="Q41" i="2" s="1"/>
  <c r="R39" i="2"/>
  <c r="AD39" i="2"/>
  <c r="Q39" i="2" s="1"/>
  <c r="R37" i="2"/>
  <c r="AD37" i="2"/>
  <c r="Q37" i="2" s="1"/>
  <c r="R23" i="2"/>
  <c r="AD23" i="2"/>
  <c r="Q23" i="2" s="1"/>
  <c r="R22" i="2"/>
  <c r="AD22" i="2"/>
  <c r="Q22" i="2" s="1"/>
  <c r="R36" i="2"/>
  <c r="AD36" i="2"/>
  <c r="Q36" i="2" s="1"/>
  <c r="R34" i="2"/>
  <c r="AD34" i="2"/>
  <c r="Q34" i="2" s="1"/>
  <c r="R32" i="2"/>
  <c r="AD32" i="2"/>
  <c r="Q32" i="2" s="1"/>
  <c r="R29" i="2"/>
  <c r="AD29" i="2"/>
  <c r="Q29" i="2" s="1"/>
  <c r="R40" i="2"/>
  <c r="AD40" i="2"/>
  <c r="Q40" i="2" s="1"/>
  <c r="R38" i="2"/>
  <c r="AD38" i="2"/>
  <c r="Q38" i="2" s="1"/>
  <c r="R28" i="2"/>
  <c r="AD28" i="2"/>
  <c r="Q28" i="2" s="1"/>
  <c r="R27" i="2"/>
  <c r="AD27" i="2"/>
  <c r="Q27" i="2" s="1"/>
  <c r="R25" i="2"/>
  <c r="AD25" i="2"/>
  <c r="Q25" i="2" s="1"/>
  <c r="R24" i="2"/>
  <c r="AD24" i="2"/>
  <c r="Q24" i="2" s="1"/>
  <c r="AH33" i="2"/>
  <c r="F29" i="12"/>
  <c r="F22" i="12"/>
  <c r="AX35" i="2"/>
  <c r="P30" i="2"/>
  <c r="AH30" i="2" s="1"/>
  <c r="AX36" i="2"/>
  <c r="AX27" i="2"/>
  <c r="AG27" i="2"/>
  <c r="C23" i="12" s="1"/>
  <c r="AW25" i="2"/>
  <c r="AG40" i="2"/>
  <c r="C36" i="12" s="1"/>
  <c r="Y38" i="2"/>
  <c r="AB38" i="2" s="1"/>
  <c r="Y36" i="2"/>
  <c r="AB36" i="2" s="1"/>
  <c r="AG34" i="2"/>
  <c r="C30" i="12" s="1"/>
  <c r="AG32" i="2"/>
  <c r="C28" i="12" s="1"/>
  <c r="Y30" i="2"/>
  <c r="AB30" i="2" s="1"/>
  <c r="AG28" i="2"/>
  <c r="C24" i="12" s="1"/>
  <c r="AG26" i="2"/>
  <c r="C22" i="12" s="1"/>
  <c r="Y24" i="2"/>
  <c r="AB24" i="2" s="1"/>
  <c r="AG22" i="2"/>
  <c r="C18" i="12" s="1"/>
  <c r="AX34" i="2"/>
  <c r="Y34" i="2"/>
  <c r="AB34" i="2" s="1"/>
  <c r="AW41" i="2"/>
  <c r="AW29" i="2"/>
  <c r="AX26" i="2"/>
  <c r="P36" i="2"/>
  <c r="P23" i="2"/>
  <c r="AV40" i="2"/>
  <c r="AV36" i="2"/>
  <c r="AV32" i="2"/>
  <c r="AV28" i="2"/>
  <c r="P41" i="2"/>
  <c r="P22" i="2"/>
  <c r="P35" i="2"/>
  <c r="P29" i="2"/>
  <c r="Y32" i="2"/>
  <c r="AB32" i="2" s="1"/>
  <c r="Y22" i="2"/>
  <c r="AB22" i="2" s="1"/>
  <c r="AG30" i="2"/>
  <c r="C26" i="12" s="1"/>
  <c r="AG38" i="2"/>
  <c r="C34" i="12" s="1"/>
  <c r="AW33" i="2"/>
  <c r="Y39" i="2"/>
  <c r="AB39" i="2" s="1"/>
  <c r="Y31" i="2"/>
  <c r="AB31" i="2" s="1"/>
  <c r="AG23" i="2"/>
  <c r="C19" i="12" s="1"/>
  <c r="AG36" i="2"/>
  <c r="C32" i="12" s="1"/>
  <c r="P28" i="2"/>
  <c r="Y40" i="2"/>
  <c r="AB40" i="2" s="1"/>
  <c r="Y28" i="2"/>
  <c r="AB28" i="2" s="1"/>
  <c r="P31" i="2"/>
  <c r="Y26" i="2"/>
  <c r="AB26" i="2" s="1"/>
  <c r="AX32" i="2"/>
  <c r="AG24" i="2"/>
  <c r="C20" i="12" s="1"/>
  <c r="AX40" i="2"/>
  <c r="AX28" i="2"/>
  <c r="AX24" i="2"/>
  <c r="Y23" i="2"/>
  <c r="AB23" i="2" s="1"/>
  <c r="AX41" i="2"/>
  <c r="AX39" i="2"/>
  <c r="AV33" i="2"/>
  <c r="AX30" i="2"/>
  <c r="AX25" i="2"/>
  <c r="AX23" i="2"/>
  <c r="Y41" i="2"/>
  <c r="AB41" i="2" s="1"/>
  <c r="Y37" i="2"/>
  <c r="AB37" i="2" s="1"/>
  <c r="AG33" i="2"/>
  <c r="C29" i="12" s="1"/>
  <c r="Y29" i="2"/>
  <c r="AB29" i="2" s="1"/>
  <c r="AG25" i="2"/>
  <c r="C21" i="12" s="1"/>
  <c r="AX38" i="2"/>
  <c r="AX31" i="2"/>
  <c r="AX22" i="2"/>
  <c r="AH26" i="2"/>
  <c r="P37" i="2"/>
  <c r="P40" i="2"/>
  <c r="P32" i="2"/>
  <c r="P24" i="2"/>
  <c r="AZ26" i="2"/>
  <c r="P34" i="2"/>
  <c r="Y33" i="2"/>
  <c r="AB33" i="2" s="1"/>
  <c r="Y25" i="2"/>
  <c r="AB25" i="2" s="1"/>
  <c r="AG41" i="2"/>
  <c r="C37" i="12" s="1"/>
  <c r="AG39" i="2"/>
  <c r="C35" i="12" s="1"/>
  <c r="AG31" i="2"/>
  <c r="C27" i="12" s="1"/>
  <c r="Y35" i="2"/>
  <c r="AB35" i="2" s="1"/>
  <c r="Y27" i="2"/>
  <c r="AB27" i="2" s="1"/>
  <c r="AG37" i="2"/>
  <c r="C33" i="12" s="1"/>
  <c r="AG29" i="2"/>
  <c r="C25" i="12" s="1"/>
  <c r="AW35" i="2"/>
  <c r="AW27" i="2"/>
  <c r="AW23" i="2"/>
  <c r="AV39" i="2"/>
  <c r="AW38" i="2"/>
  <c r="AW34" i="2"/>
  <c r="AV31" i="2"/>
  <c r="AW30" i="2"/>
  <c r="AW26" i="2"/>
  <c r="AW22" i="2"/>
  <c r="B56" i="4"/>
  <c r="A56" i="4" s="1"/>
  <c r="B57" i="4"/>
  <c r="A57" i="4" s="1"/>
  <c r="B58" i="4"/>
  <c r="A58" i="4" s="1"/>
  <c r="B47" i="4"/>
  <c r="A47" i="4" s="1"/>
  <c r="B48" i="4"/>
  <c r="A48" i="4" s="1"/>
  <c r="B49" i="4"/>
  <c r="A49" i="4" s="1"/>
  <c r="B36" i="4"/>
  <c r="B37" i="4"/>
  <c r="B38" i="4"/>
  <c r="B39" i="4"/>
  <c r="B40" i="4"/>
  <c r="B26" i="4"/>
  <c r="A26" i="4" s="1"/>
  <c r="B27" i="4"/>
  <c r="A27" i="4" s="1"/>
  <c r="B28" i="4"/>
  <c r="A28" i="4" s="1"/>
  <c r="B29" i="4"/>
  <c r="A29" i="4" s="1"/>
  <c r="B30" i="4"/>
  <c r="A30" i="4" s="1"/>
  <c r="B31" i="4"/>
  <c r="A31" i="4" s="1"/>
  <c r="B25" i="4"/>
  <c r="A25" i="4" s="1"/>
  <c r="B20" i="4"/>
  <c r="C20" i="4" s="1"/>
  <c r="AH20" i="4" s="1"/>
  <c r="B21" i="4"/>
  <c r="C21" i="4" s="1"/>
  <c r="AH21" i="4" s="1"/>
  <c r="B22" i="4"/>
  <c r="C22" i="4" s="1"/>
  <c r="AH22" i="4" s="1"/>
  <c r="B12" i="4"/>
  <c r="A12" i="4" s="1"/>
  <c r="B13" i="4"/>
  <c r="A13" i="4" s="1"/>
  <c r="B11" i="4"/>
  <c r="A11" i="4" s="1"/>
  <c r="AH38" i="2" l="1"/>
  <c r="AH39" i="2"/>
  <c r="BC27" i="2"/>
  <c r="H23" i="12" s="1"/>
  <c r="BD27" i="2"/>
  <c r="I23" i="12" s="1"/>
  <c r="BC29" i="2"/>
  <c r="H25" i="12" s="1"/>
  <c r="BD29" i="2"/>
  <c r="I25" i="12" s="1"/>
  <c r="BC22" i="2"/>
  <c r="H18" i="12" s="1"/>
  <c r="BD22" i="2"/>
  <c r="I18" i="12" s="1"/>
  <c r="BC41" i="2"/>
  <c r="H37" i="12" s="1"/>
  <c r="BD41" i="2"/>
  <c r="I37" i="12" s="1"/>
  <c r="BC28" i="2"/>
  <c r="H24" i="12" s="1"/>
  <c r="BD28" i="2"/>
  <c r="I24" i="12" s="1"/>
  <c r="BC32" i="2"/>
  <c r="H28" i="12" s="1"/>
  <c r="BD32" i="2"/>
  <c r="I28" i="12" s="1"/>
  <c r="BC23" i="2"/>
  <c r="H19" i="12" s="1"/>
  <c r="BD23" i="2"/>
  <c r="I19" i="12" s="1"/>
  <c r="BC30" i="2"/>
  <c r="H26" i="12" s="1"/>
  <c r="BD30" i="2"/>
  <c r="I26" i="12" s="1"/>
  <c r="BD33" i="2"/>
  <c r="I29" i="12" s="1"/>
  <c r="BC33" i="2"/>
  <c r="H29" i="12" s="1"/>
  <c r="BC24" i="2"/>
  <c r="H20" i="12" s="1"/>
  <c r="BD24" i="2"/>
  <c r="I20" i="12" s="1"/>
  <c r="BC38" i="2"/>
  <c r="H34" i="12" s="1"/>
  <c r="BD38" i="2"/>
  <c r="I34" i="12" s="1"/>
  <c r="BC34" i="2"/>
  <c r="H30" i="12" s="1"/>
  <c r="BD34" i="2"/>
  <c r="I30" i="12" s="1"/>
  <c r="BC37" i="2"/>
  <c r="H33" i="12" s="1"/>
  <c r="BD37" i="2"/>
  <c r="I33" i="12" s="1"/>
  <c r="BC31" i="2"/>
  <c r="H27" i="12" s="1"/>
  <c r="BD31" i="2"/>
  <c r="I27" i="12" s="1"/>
  <c r="BD25" i="2"/>
  <c r="I21" i="12" s="1"/>
  <c r="BC25" i="2"/>
  <c r="H21" i="12" s="1"/>
  <c r="BC40" i="2"/>
  <c r="H36" i="12" s="1"/>
  <c r="BD40" i="2"/>
  <c r="I36" i="12" s="1"/>
  <c r="BC36" i="2"/>
  <c r="H32" i="12" s="1"/>
  <c r="BD36" i="2"/>
  <c r="I32" i="12" s="1"/>
  <c r="BC39" i="2"/>
  <c r="H35" i="12" s="1"/>
  <c r="BD39" i="2"/>
  <c r="I35" i="12" s="1"/>
  <c r="BC35" i="2"/>
  <c r="H31" i="12" s="1"/>
  <c r="BD35" i="2"/>
  <c r="I31" i="12" s="1"/>
  <c r="AD33" i="2"/>
  <c r="Q33" i="2" s="1"/>
  <c r="F21" i="12"/>
  <c r="F23" i="12"/>
  <c r="A39" i="4"/>
  <c r="C39" i="4"/>
  <c r="AH39" i="4" s="1"/>
  <c r="A38" i="4"/>
  <c r="C38" i="4"/>
  <c r="AH38" i="4" s="1"/>
  <c r="A40" i="4"/>
  <c r="C40" i="4"/>
  <c r="AH40" i="4" s="1"/>
  <c r="A36" i="4"/>
  <c r="C36" i="4"/>
  <c r="AH36" i="4" s="1"/>
  <c r="A37" i="4"/>
  <c r="C37" i="4"/>
  <c r="AH37" i="4" s="1"/>
  <c r="R26" i="2"/>
  <c r="AD26" i="2"/>
  <c r="Q26" i="2" s="1"/>
  <c r="F33" i="12"/>
  <c r="F18" i="12"/>
  <c r="G35" i="12"/>
  <c r="D279" i="13"/>
  <c r="D401" i="13"/>
  <c r="D157" i="13"/>
  <c r="D35" i="13"/>
  <c r="G23" i="12"/>
  <c r="D267" i="13"/>
  <c r="D145" i="13"/>
  <c r="D389" i="13"/>
  <c r="D23" i="13"/>
  <c r="F30" i="12"/>
  <c r="AH24" i="2"/>
  <c r="F20" i="12"/>
  <c r="AH29" i="2"/>
  <c r="F25" i="12"/>
  <c r="AH41" i="2"/>
  <c r="F37" i="12"/>
  <c r="G21" i="12"/>
  <c r="D265" i="13"/>
  <c r="D143" i="13"/>
  <c r="D387" i="13"/>
  <c r="D21" i="13"/>
  <c r="AH32" i="2"/>
  <c r="F28" i="12"/>
  <c r="AH28" i="2"/>
  <c r="F24" i="12"/>
  <c r="F31" i="12"/>
  <c r="F19" i="12"/>
  <c r="G34" i="12"/>
  <c r="D400" i="13"/>
  <c r="D156" i="13"/>
  <c r="D34" i="13"/>
  <c r="D278" i="13"/>
  <c r="F26" i="12"/>
  <c r="AH40" i="2"/>
  <c r="F36" i="12"/>
  <c r="F27" i="12"/>
  <c r="AH36" i="2"/>
  <c r="F32" i="12"/>
  <c r="AH23" i="2"/>
  <c r="AH35" i="2"/>
  <c r="AH22" i="2"/>
  <c r="AH31" i="2"/>
  <c r="AH37" i="2"/>
  <c r="AH34" i="2"/>
  <c r="D151" i="13" l="1"/>
  <c r="D29" i="13"/>
  <c r="D273" i="13"/>
  <c r="D395" i="13"/>
  <c r="G29" i="12"/>
  <c r="BC26" i="2"/>
  <c r="H22" i="12" s="1"/>
  <c r="BD26" i="2"/>
  <c r="I22" i="12" s="1"/>
  <c r="D22" i="13"/>
  <c r="D388" i="13"/>
  <c r="D144" i="13"/>
  <c r="G22" i="12"/>
  <c r="D266" i="13"/>
  <c r="G27" i="12"/>
  <c r="D393" i="13"/>
  <c r="D271" i="13"/>
  <c r="D149" i="13"/>
  <c r="D27" i="13"/>
  <c r="G28" i="12"/>
  <c r="D394" i="13"/>
  <c r="D272" i="13"/>
  <c r="D150" i="13"/>
  <c r="D28" i="13"/>
  <c r="G25" i="12"/>
  <c r="D391" i="13"/>
  <c r="D269" i="13"/>
  <c r="D147" i="13"/>
  <c r="D25" i="13"/>
  <c r="G26" i="12"/>
  <c r="D26" i="13"/>
  <c r="D392" i="13"/>
  <c r="D270" i="13"/>
  <c r="D148" i="13"/>
  <c r="G19" i="12"/>
  <c r="D141" i="13"/>
  <c r="D385" i="13"/>
  <c r="D263" i="13"/>
  <c r="D19" i="13"/>
  <c r="G24" i="12"/>
  <c r="D24" i="13"/>
  <c r="D390" i="13"/>
  <c r="D268" i="13"/>
  <c r="D146" i="13"/>
  <c r="G37" i="12"/>
  <c r="D403" i="13"/>
  <c r="D281" i="13"/>
  <c r="D159" i="13"/>
  <c r="D37" i="13"/>
  <c r="G36" i="12"/>
  <c r="D402" i="13"/>
  <c r="D158" i="13"/>
  <c r="D36" i="13"/>
  <c r="D280" i="13"/>
  <c r="G30" i="12"/>
  <c r="D396" i="13"/>
  <c r="D274" i="13"/>
  <c r="D152" i="13"/>
  <c r="D30" i="13"/>
  <c r="G33" i="12"/>
  <c r="D277" i="13"/>
  <c r="D399" i="13"/>
  <c r="D155" i="13"/>
  <c r="D33" i="13"/>
  <c r="G18" i="12"/>
  <c r="D384" i="13"/>
  <c r="D262" i="13"/>
  <c r="D18" i="13"/>
  <c r="D140" i="13"/>
  <c r="G32" i="12"/>
  <c r="D154" i="13"/>
  <c r="D32" i="13"/>
  <c r="D398" i="13"/>
  <c r="D276" i="13"/>
  <c r="G31" i="12"/>
  <c r="D397" i="13"/>
  <c r="D275" i="13"/>
  <c r="D153" i="13"/>
  <c r="D31" i="13"/>
  <c r="G20" i="12"/>
  <c r="D386" i="13"/>
  <c r="D20" i="13"/>
  <c r="D264" i="13"/>
  <c r="D142" i="13"/>
  <c r="A53" i="14"/>
  <c r="A52" i="14"/>
  <c r="A51" i="14"/>
  <c r="A50" i="14"/>
  <c r="A49" i="14"/>
  <c r="A48" i="14"/>
  <c r="A47" i="14"/>
  <c r="A44" i="14"/>
  <c r="A43" i="14"/>
  <c r="A42" i="14"/>
  <c r="A41" i="14"/>
  <c r="A40" i="14"/>
  <c r="A39" i="14"/>
  <c r="A38" i="14"/>
  <c r="A35" i="14"/>
  <c r="A34" i="14"/>
  <c r="A33" i="14"/>
  <c r="A32" i="14"/>
  <c r="A31" i="14"/>
  <c r="A26" i="14"/>
  <c r="A22" i="14"/>
  <c r="A23" i="14"/>
  <c r="A24" i="14"/>
  <c r="A25" i="14"/>
  <c r="A21" i="14"/>
  <c r="A20" i="14"/>
  <c r="A17" i="14"/>
  <c r="A15" i="14"/>
  <c r="A16" i="14"/>
  <c r="A8" i="14"/>
  <c r="A3" i="14"/>
  <c r="A4" i="14"/>
  <c r="A5" i="14"/>
  <c r="A6" i="14"/>
  <c r="A7" i="14"/>
  <c r="A2" i="14"/>
  <c r="AI68" i="2"/>
  <c r="AJ68" i="2"/>
  <c r="AK68" i="2"/>
  <c r="AI69" i="2"/>
  <c r="AJ69" i="2"/>
  <c r="AK69" i="2"/>
  <c r="AI70" i="2"/>
  <c r="AJ70" i="2"/>
  <c r="AK70" i="2"/>
  <c r="AI71" i="2"/>
  <c r="AJ71" i="2"/>
  <c r="AK71" i="2"/>
  <c r="AI72" i="2"/>
  <c r="AJ72" i="2"/>
  <c r="AK72" i="2"/>
  <c r="AI73" i="2"/>
  <c r="AJ73" i="2"/>
  <c r="AK73" i="2"/>
  <c r="AI74" i="2"/>
  <c r="AJ74" i="2"/>
  <c r="AK74" i="2"/>
  <c r="AI75" i="2"/>
  <c r="AJ75" i="2"/>
  <c r="AK75" i="2"/>
  <c r="AI76" i="2"/>
  <c r="AJ76" i="2"/>
  <c r="AK76" i="2"/>
  <c r="AI77" i="2"/>
  <c r="AJ77" i="2"/>
  <c r="AK77" i="2"/>
  <c r="AI78" i="2"/>
  <c r="AJ78" i="2"/>
  <c r="AK78" i="2"/>
  <c r="AI79" i="2"/>
  <c r="AJ79" i="2"/>
  <c r="AK79" i="2"/>
  <c r="AI80" i="2"/>
  <c r="AJ80" i="2"/>
  <c r="AK80" i="2"/>
  <c r="AI101" i="2"/>
  <c r="AJ101" i="2"/>
  <c r="AK101" i="2"/>
  <c r="AI102" i="2"/>
  <c r="AJ102" i="2"/>
  <c r="AK102" i="2"/>
  <c r="AI103" i="2"/>
  <c r="AJ103" i="2"/>
  <c r="AK103" i="2"/>
  <c r="AI104" i="2"/>
  <c r="AJ104" i="2"/>
  <c r="AK104" i="2"/>
  <c r="AI105" i="2"/>
  <c r="AJ105" i="2"/>
  <c r="AK105" i="2"/>
  <c r="AI106" i="2"/>
  <c r="AJ106" i="2"/>
  <c r="AK106" i="2"/>
  <c r="AI107" i="2"/>
  <c r="AJ107" i="2"/>
  <c r="AK107" i="2"/>
  <c r="AI108" i="2"/>
  <c r="AJ108" i="2"/>
  <c r="AK108" i="2"/>
  <c r="AI109" i="2"/>
  <c r="AJ109" i="2"/>
  <c r="AK109" i="2"/>
  <c r="AI110" i="2"/>
  <c r="AJ110" i="2"/>
  <c r="AK110" i="2"/>
  <c r="AI111" i="2"/>
  <c r="AJ111" i="2"/>
  <c r="AK111" i="2"/>
  <c r="AI112" i="2"/>
  <c r="AJ112" i="2"/>
  <c r="AK112" i="2"/>
  <c r="AI113" i="2"/>
  <c r="AJ113" i="2"/>
  <c r="AK113" i="2"/>
  <c r="AI114" i="2"/>
  <c r="AJ114" i="2"/>
  <c r="AK114" i="2"/>
  <c r="AI115" i="2"/>
  <c r="AJ115" i="2"/>
  <c r="AK115" i="2"/>
  <c r="AI116" i="2"/>
  <c r="AJ116" i="2"/>
  <c r="AK116" i="2"/>
  <c r="AI117" i="2"/>
  <c r="AJ117" i="2"/>
  <c r="AK117" i="2"/>
  <c r="AI118" i="2"/>
  <c r="AJ118" i="2"/>
  <c r="AK118" i="2"/>
  <c r="AI119" i="2"/>
  <c r="AJ119" i="2"/>
  <c r="AK119" i="2"/>
  <c r="AI120" i="2"/>
  <c r="AJ120" i="2"/>
  <c r="AK120" i="2"/>
  <c r="AI121" i="2"/>
  <c r="AJ121" i="2"/>
  <c r="AK121" i="2"/>
  <c r="AI122" i="2"/>
  <c r="AJ122" i="2"/>
  <c r="AK122" i="2"/>
  <c r="AI123" i="2"/>
  <c r="AJ123" i="2"/>
  <c r="AK123" i="2"/>
  <c r="AI124" i="2"/>
  <c r="AJ124" i="2"/>
  <c r="AK124" i="2"/>
  <c r="AI125" i="2"/>
  <c r="AJ125" i="2"/>
  <c r="AK125" i="2"/>
  <c r="AI126" i="2"/>
  <c r="AJ126" i="2"/>
  <c r="AK126" i="2"/>
  <c r="AI127" i="2"/>
  <c r="AJ127" i="2"/>
  <c r="AK127" i="2"/>
  <c r="AI7" i="2"/>
  <c r="AJ7" i="2"/>
  <c r="AK7" i="2"/>
  <c r="AI8" i="2"/>
  <c r="AJ8" i="2"/>
  <c r="AK8" i="2"/>
  <c r="AI9" i="2"/>
  <c r="AJ9" i="2"/>
  <c r="AK9" i="2"/>
  <c r="AI10" i="2"/>
  <c r="AJ10" i="2"/>
  <c r="AK10" i="2"/>
  <c r="AI11" i="2"/>
  <c r="AJ11" i="2"/>
  <c r="AK11" i="2"/>
  <c r="AI12" i="2"/>
  <c r="AJ12" i="2"/>
  <c r="AK12" i="2"/>
  <c r="AI13" i="2"/>
  <c r="AJ13" i="2"/>
  <c r="AK13" i="2"/>
  <c r="AI14" i="2"/>
  <c r="AJ14" i="2"/>
  <c r="AK14" i="2"/>
  <c r="AI15" i="2"/>
  <c r="AJ15" i="2"/>
  <c r="AK15" i="2"/>
  <c r="AI16" i="2"/>
  <c r="AJ16" i="2"/>
  <c r="AK16" i="2"/>
  <c r="AI17" i="2"/>
  <c r="AJ17" i="2"/>
  <c r="AK17" i="2"/>
  <c r="AI18" i="2"/>
  <c r="AJ18" i="2"/>
  <c r="AK18" i="2"/>
  <c r="AI19" i="2"/>
  <c r="AJ19" i="2"/>
  <c r="AK19" i="2"/>
  <c r="AI20" i="2"/>
  <c r="AJ20" i="2"/>
  <c r="AK20" i="2"/>
  <c r="AI21" i="2"/>
  <c r="AJ21" i="2"/>
  <c r="AK21" i="2"/>
  <c r="AI42" i="2"/>
  <c r="AJ42" i="2"/>
  <c r="B160" i="13" s="1"/>
  <c r="AK42" i="2"/>
  <c r="AI43" i="2"/>
  <c r="AJ43" i="2"/>
  <c r="AK43" i="2"/>
  <c r="AI44" i="2"/>
  <c r="AJ44" i="2"/>
  <c r="AK44" i="2"/>
  <c r="AI45" i="2"/>
  <c r="AJ45" i="2"/>
  <c r="AK45" i="2"/>
  <c r="AI46" i="2"/>
  <c r="AJ46" i="2"/>
  <c r="AK46" i="2"/>
  <c r="AI47" i="2"/>
  <c r="AJ47" i="2"/>
  <c r="AK47" i="2"/>
  <c r="AI48" i="2"/>
  <c r="AJ48" i="2"/>
  <c r="AK48" i="2"/>
  <c r="AI49" i="2"/>
  <c r="AJ49" i="2"/>
  <c r="AK49" i="2"/>
  <c r="AI50" i="2"/>
  <c r="AJ50" i="2"/>
  <c r="AK50" i="2"/>
  <c r="AI51" i="2"/>
  <c r="AJ51" i="2"/>
  <c r="AK51" i="2"/>
  <c r="AI52" i="2"/>
  <c r="AJ52" i="2"/>
  <c r="AK52" i="2"/>
  <c r="AI53" i="2"/>
  <c r="AJ53" i="2"/>
  <c r="AK53" i="2"/>
  <c r="AI54" i="2"/>
  <c r="AJ54" i="2"/>
  <c r="AK54" i="2"/>
  <c r="AI55" i="2"/>
  <c r="AJ55" i="2"/>
  <c r="AK55" i="2"/>
  <c r="AI56" i="2"/>
  <c r="AJ56" i="2"/>
  <c r="AK56" i="2"/>
  <c r="AI57" i="2"/>
  <c r="AJ57" i="2"/>
  <c r="AK57" i="2"/>
  <c r="AI58" i="2"/>
  <c r="AJ58" i="2"/>
  <c r="AK58" i="2"/>
  <c r="AI59" i="2"/>
  <c r="AJ59" i="2"/>
  <c r="AK59" i="2"/>
  <c r="AI60" i="2"/>
  <c r="AJ60" i="2"/>
  <c r="AK60" i="2"/>
  <c r="AI61" i="2"/>
  <c r="AJ61" i="2"/>
  <c r="AK61" i="2"/>
  <c r="AI62" i="2"/>
  <c r="AJ62" i="2"/>
  <c r="AK62" i="2"/>
  <c r="AI63" i="2"/>
  <c r="AJ63" i="2"/>
  <c r="AK63" i="2"/>
  <c r="AI64" i="2"/>
  <c r="AJ64" i="2"/>
  <c r="AK64" i="2"/>
  <c r="AI65" i="2"/>
  <c r="AJ65" i="2"/>
  <c r="AK65" i="2"/>
  <c r="AJ6" i="2"/>
  <c r="AK6" i="2"/>
  <c r="AI6" i="2"/>
  <c r="R119" i="2"/>
  <c r="R120" i="2"/>
  <c r="R121" i="2"/>
  <c r="R122" i="2"/>
  <c r="R123" i="2"/>
  <c r="R124" i="2"/>
  <c r="R125" i="2"/>
  <c r="R126" i="2"/>
  <c r="R127" i="2"/>
  <c r="P119" i="2"/>
  <c r="P120" i="2"/>
  <c r="P121" i="2"/>
  <c r="P122" i="2"/>
  <c r="P123" i="2"/>
  <c r="P124" i="2"/>
  <c r="P125" i="2"/>
  <c r="P126" i="2"/>
  <c r="P45" i="2"/>
  <c r="AY69" i="2"/>
  <c r="P69" i="2" s="1"/>
  <c r="AY70" i="2"/>
  <c r="P70" i="2" s="1"/>
  <c r="AY71" i="2"/>
  <c r="P71" i="2" s="1"/>
  <c r="AY72" i="2"/>
  <c r="AZ72" i="2" s="1"/>
  <c r="AY73" i="2"/>
  <c r="AZ73" i="2" s="1"/>
  <c r="AY74" i="2"/>
  <c r="AZ74" i="2" s="1"/>
  <c r="AY75" i="2"/>
  <c r="P75" i="2" s="1"/>
  <c r="AY76" i="2"/>
  <c r="AZ76" i="2" s="1"/>
  <c r="AY77" i="2"/>
  <c r="AZ77" i="2" s="1"/>
  <c r="AY78" i="2"/>
  <c r="AZ78" i="2" s="1"/>
  <c r="AY79" i="2"/>
  <c r="P79" i="2" s="1"/>
  <c r="AY80" i="2"/>
  <c r="AZ80" i="2" s="1"/>
  <c r="AY101" i="2"/>
  <c r="AZ101" i="2" s="1"/>
  <c r="AY102" i="2"/>
  <c r="AZ102" i="2" s="1"/>
  <c r="AY103" i="2"/>
  <c r="AZ103" i="2" s="1"/>
  <c r="AY104" i="2"/>
  <c r="P104" i="2" s="1"/>
  <c r="AY105" i="2"/>
  <c r="AZ105" i="2" s="1"/>
  <c r="AY106" i="2"/>
  <c r="AZ106" i="2" s="1"/>
  <c r="AY107" i="2"/>
  <c r="AZ107" i="2" s="1"/>
  <c r="AY108" i="2"/>
  <c r="AZ108" i="2" s="1"/>
  <c r="AY109" i="2"/>
  <c r="AZ109" i="2" s="1"/>
  <c r="AY110" i="2"/>
  <c r="AZ110" i="2" s="1"/>
  <c r="AY111" i="2"/>
  <c r="AZ111" i="2" s="1"/>
  <c r="AY112" i="2"/>
  <c r="P112" i="2" s="1"/>
  <c r="AY113" i="2"/>
  <c r="AZ113" i="2" s="1"/>
  <c r="AY114" i="2"/>
  <c r="AZ114" i="2" s="1"/>
  <c r="AY115" i="2"/>
  <c r="AZ115" i="2" s="1"/>
  <c r="AD115" i="2" s="1"/>
  <c r="Q115" i="2" s="1"/>
  <c r="AY116" i="2"/>
  <c r="AZ116" i="2" s="1"/>
  <c r="AD116" i="2" s="1"/>
  <c r="Q116" i="2" s="1"/>
  <c r="AY117" i="2"/>
  <c r="AZ117" i="2" s="1"/>
  <c r="AD117" i="2" s="1"/>
  <c r="Q117" i="2" s="1"/>
  <c r="AY118" i="2"/>
  <c r="AZ118" i="2" s="1"/>
  <c r="AD118" i="2" s="1"/>
  <c r="Q118" i="2" s="1"/>
  <c r="AY119" i="2"/>
  <c r="AY120" i="2"/>
  <c r="AY121" i="2"/>
  <c r="AY122" i="2"/>
  <c r="AY123" i="2"/>
  <c r="AY124" i="2"/>
  <c r="AY125" i="2"/>
  <c r="AY126" i="2"/>
  <c r="AY127" i="2"/>
  <c r="P127" i="2" s="1"/>
  <c r="AY68" i="2"/>
  <c r="P68" i="2" s="1"/>
  <c r="AY7" i="2"/>
  <c r="AZ7" i="2" s="1"/>
  <c r="AY8" i="2"/>
  <c r="P8" i="2" s="1"/>
  <c r="AY9" i="2"/>
  <c r="P9" i="2" s="1"/>
  <c r="AY10" i="2"/>
  <c r="P10" i="2" s="1"/>
  <c r="AY11" i="2"/>
  <c r="P11" i="2" s="1"/>
  <c r="AY12" i="2"/>
  <c r="AZ12" i="2" s="1"/>
  <c r="AY13" i="2"/>
  <c r="AZ13" i="2" s="1"/>
  <c r="AY14" i="2"/>
  <c r="P14" i="2" s="1"/>
  <c r="AY15" i="2"/>
  <c r="P15" i="2" s="1"/>
  <c r="AY16" i="2"/>
  <c r="AZ16" i="2" s="1"/>
  <c r="AY17" i="2"/>
  <c r="AZ17" i="2" s="1"/>
  <c r="AY18" i="2"/>
  <c r="AZ18" i="2" s="1"/>
  <c r="AY19" i="2"/>
  <c r="P19" i="2" s="1"/>
  <c r="AY20" i="2"/>
  <c r="AZ20" i="2" s="1"/>
  <c r="AY21" i="2"/>
  <c r="AZ21" i="2" s="1"/>
  <c r="AY42" i="2"/>
  <c r="AZ42" i="2" s="1"/>
  <c r="AY43" i="2"/>
  <c r="P43" i="2" s="1"/>
  <c r="AY44" i="2"/>
  <c r="P44" i="2" s="1"/>
  <c r="AY45" i="2"/>
  <c r="AZ45" i="2" s="1"/>
  <c r="AY46" i="2"/>
  <c r="AZ46" i="2" s="1"/>
  <c r="AY47" i="2"/>
  <c r="AZ47" i="2" s="1"/>
  <c r="AY48" i="2"/>
  <c r="AZ48" i="2" s="1"/>
  <c r="AY49" i="2"/>
  <c r="P49" i="2" s="1"/>
  <c r="AY50" i="2"/>
  <c r="P50" i="2" s="1"/>
  <c r="AY51" i="2"/>
  <c r="AZ51" i="2" s="1"/>
  <c r="AY52" i="2"/>
  <c r="AZ52" i="2" s="1"/>
  <c r="AY53" i="2"/>
  <c r="P53" i="2" s="1"/>
  <c r="AY54" i="2"/>
  <c r="P54" i="2" s="1"/>
  <c r="AY55" i="2"/>
  <c r="AZ55" i="2" s="1"/>
  <c r="AY56" i="2"/>
  <c r="AZ56" i="2" s="1"/>
  <c r="AY57" i="2"/>
  <c r="P57" i="2" s="1"/>
  <c r="AY58" i="2"/>
  <c r="P58" i="2" s="1"/>
  <c r="AY59" i="2"/>
  <c r="AZ59" i="2" s="1"/>
  <c r="AY60" i="2"/>
  <c r="AZ60" i="2" s="1"/>
  <c r="AY61" i="2"/>
  <c r="P61" i="2" s="1"/>
  <c r="AY62" i="2"/>
  <c r="P62" i="2" s="1"/>
  <c r="AY63" i="2"/>
  <c r="AZ63" i="2" s="1"/>
  <c r="AY64" i="2"/>
  <c r="AZ64" i="2" s="1"/>
  <c r="AY65" i="2"/>
  <c r="P65" i="2" s="1"/>
  <c r="AY6" i="2"/>
  <c r="P6" i="2" s="1"/>
  <c r="BC125" i="2" l="1"/>
  <c r="H121" i="12" s="1"/>
  <c r="BD125" i="2"/>
  <c r="I121" i="12" s="1"/>
  <c r="BD123" i="2"/>
  <c r="I119" i="12" s="1"/>
  <c r="BC123" i="2"/>
  <c r="H119" i="12" s="1"/>
  <c r="BC122" i="2"/>
  <c r="H118" i="12" s="1"/>
  <c r="BD122" i="2"/>
  <c r="I118" i="12" s="1"/>
  <c r="BC124" i="2"/>
  <c r="H120" i="12" s="1"/>
  <c r="BD124" i="2"/>
  <c r="I120" i="12" s="1"/>
  <c r="BC121" i="2"/>
  <c r="H117" i="12" s="1"/>
  <c r="BD121" i="2"/>
  <c r="I117" i="12" s="1"/>
  <c r="BC120" i="2"/>
  <c r="H116" i="12" s="1"/>
  <c r="BD120" i="2"/>
  <c r="I116" i="12" s="1"/>
  <c r="BC127" i="2"/>
  <c r="H123" i="12" s="1"/>
  <c r="BD127" i="2"/>
  <c r="I123" i="12" s="1"/>
  <c r="BC119" i="2"/>
  <c r="H115" i="12" s="1"/>
  <c r="BD119" i="2"/>
  <c r="I115" i="12" s="1"/>
  <c r="BD126" i="2"/>
  <c r="I122" i="12" s="1"/>
  <c r="BC126" i="2"/>
  <c r="H122" i="12" s="1"/>
  <c r="R118" i="2"/>
  <c r="P118" i="2"/>
  <c r="P117" i="2"/>
  <c r="R117" i="2"/>
  <c r="R116" i="2"/>
  <c r="P116" i="2"/>
  <c r="R115" i="2"/>
  <c r="P115" i="2"/>
  <c r="P114" i="2"/>
  <c r="AZ112" i="2"/>
  <c r="R112" i="2" s="1"/>
  <c r="P110" i="2"/>
  <c r="P106" i="2"/>
  <c r="AZ104" i="2"/>
  <c r="R104" i="2" s="1"/>
  <c r="P102" i="2"/>
  <c r="P78" i="2"/>
  <c r="P74" i="2"/>
  <c r="R45" i="2"/>
  <c r="AD45" i="2"/>
  <c r="Q45" i="2" s="1"/>
  <c r="R21" i="2"/>
  <c r="AD21" i="2"/>
  <c r="Q21" i="2" s="1"/>
  <c r="R13" i="2"/>
  <c r="AD13" i="2"/>
  <c r="Q13" i="2" s="1"/>
  <c r="R111" i="2"/>
  <c r="AD111" i="2"/>
  <c r="Q111" i="2" s="1"/>
  <c r="R103" i="2"/>
  <c r="AD103" i="2"/>
  <c r="Q103" i="2" s="1"/>
  <c r="R60" i="2"/>
  <c r="AD60" i="2"/>
  <c r="Q60" i="2" s="1"/>
  <c r="R52" i="2"/>
  <c r="AD52" i="2"/>
  <c r="Q52" i="2" s="1"/>
  <c r="R16" i="2"/>
  <c r="AD16" i="2"/>
  <c r="Q16" i="2" s="1"/>
  <c r="R114" i="2"/>
  <c r="AD114" i="2"/>
  <c r="Q114" i="2" s="1"/>
  <c r="R110" i="2"/>
  <c r="AD110" i="2"/>
  <c r="Q110" i="2" s="1"/>
  <c r="R106" i="2"/>
  <c r="AD106" i="2"/>
  <c r="Q106" i="2" s="1"/>
  <c r="R78" i="2"/>
  <c r="AD78" i="2"/>
  <c r="Q78" i="2" s="1"/>
  <c r="R74" i="2"/>
  <c r="AD74" i="2"/>
  <c r="Q74" i="2" s="1"/>
  <c r="R63" i="2"/>
  <c r="AD63" i="2"/>
  <c r="Q63" i="2" s="1"/>
  <c r="R59" i="2"/>
  <c r="AD59" i="2"/>
  <c r="Q59" i="2" s="1"/>
  <c r="R55" i="2"/>
  <c r="AD55" i="2"/>
  <c r="Q55" i="2" s="1"/>
  <c r="R51" i="2"/>
  <c r="AD51" i="2"/>
  <c r="Q51" i="2" s="1"/>
  <c r="R47" i="2"/>
  <c r="AD47" i="2"/>
  <c r="Q47" i="2" s="1"/>
  <c r="R113" i="2"/>
  <c r="AD113" i="2"/>
  <c r="Q113" i="2" s="1"/>
  <c r="R109" i="2"/>
  <c r="AD109" i="2"/>
  <c r="Q109" i="2" s="1"/>
  <c r="R105" i="2"/>
  <c r="AD105" i="2"/>
  <c r="Q105" i="2" s="1"/>
  <c r="R101" i="2"/>
  <c r="AD101" i="2"/>
  <c r="Q101" i="2" s="1"/>
  <c r="R77" i="2"/>
  <c r="AD77" i="2"/>
  <c r="Q77" i="2" s="1"/>
  <c r="R73" i="2"/>
  <c r="AD73" i="2"/>
  <c r="Q73" i="2" s="1"/>
  <c r="R17" i="2"/>
  <c r="AD17" i="2"/>
  <c r="Q17" i="2" s="1"/>
  <c r="R107" i="2"/>
  <c r="AD107" i="2"/>
  <c r="Q107" i="2" s="1"/>
  <c r="R64" i="2"/>
  <c r="AD64" i="2"/>
  <c r="Q64" i="2" s="1"/>
  <c r="R56" i="2"/>
  <c r="AD56" i="2"/>
  <c r="Q56" i="2" s="1"/>
  <c r="R48" i="2"/>
  <c r="AD48" i="2"/>
  <c r="Q48" i="2" s="1"/>
  <c r="R20" i="2"/>
  <c r="AD20" i="2"/>
  <c r="Q20" i="2" s="1"/>
  <c r="R12" i="2"/>
  <c r="AD12" i="2"/>
  <c r="Q12" i="2" s="1"/>
  <c r="R102" i="2"/>
  <c r="AD102" i="2"/>
  <c r="Q102" i="2" s="1"/>
  <c r="R46" i="2"/>
  <c r="AD46" i="2"/>
  <c r="Q46" i="2" s="1"/>
  <c r="R42" i="2"/>
  <c r="AD42" i="2"/>
  <c r="Q42" i="2" s="1"/>
  <c r="R18" i="2"/>
  <c r="AD18" i="2"/>
  <c r="Q18" i="2" s="1"/>
  <c r="R108" i="2"/>
  <c r="AD108" i="2"/>
  <c r="Q108" i="2" s="1"/>
  <c r="R80" i="2"/>
  <c r="AD80" i="2"/>
  <c r="Q80" i="2" s="1"/>
  <c r="R76" i="2"/>
  <c r="AD76" i="2"/>
  <c r="Q76" i="2" s="1"/>
  <c r="R72" i="2"/>
  <c r="AD72" i="2"/>
  <c r="Q72" i="2" s="1"/>
  <c r="R7" i="2"/>
  <c r="AD7" i="2"/>
  <c r="Q7" i="2" s="1"/>
  <c r="P108" i="2"/>
  <c r="P80" i="2"/>
  <c r="P72" i="2"/>
  <c r="P76" i="2"/>
  <c r="P113" i="2"/>
  <c r="P109" i="2"/>
  <c r="P105" i="2"/>
  <c r="P101" i="2"/>
  <c r="P111" i="2"/>
  <c r="P107" i="2"/>
  <c r="P103" i="2"/>
  <c r="AZ79" i="2"/>
  <c r="AZ75" i="2"/>
  <c r="AZ71" i="2"/>
  <c r="P77" i="2"/>
  <c r="P73" i="2"/>
  <c r="AZ70" i="2"/>
  <c r="P21" i="2"/>
  <c r="P17" i="2"/>
  <c r="P64" i="2"/>
  <c r="P48" i="2"/>
  <c r="P60" i="2"/>
  <c r="P46" i="2"/>
  <c r="P18" i="2"/>
  <c r="P56" i="2"/>
  <c r="P52" i="2"/>
  <c r="P42" i="2"/>
  <c r="P13" i="2"/>
  <c r="AZ62" i="2"/>
  <c r="AZ58" i="2"/>
  <c r="AZ54" i="2"/>
  <c r="AZ50" i="2"/>
  <c r="P63" i="2"/>
  <c r="P59" i="2"/>
  <c r="P55" i="2"/>
  <c r="P51" i="2"/>
  <c r="P47" i="2"/>
  <c r="AZ65" i="2"/>
  <c r="AZ61" i="2"/>
  <c r="AZ57" i="2"/>
  <c r="AZ53" i="2"/>
  <c r="AZ49" i="2"/>
  <c r="AZ44" i="2"/>
  <c r="AZ43" i="2"/>
  <c r="P20" i="2"/>
  <c r="AZ19" i="2"/>
  <c r="AZ15" i="2"/>
  <c r="P16" i="2"/>
  <c r="P12" i="2"/>
  <c r="AZ14" i="2"/>
  <c r="AZ69" i="2"/>
  <c r="AZ68" i="2"/>
  <c r="AZ11" i="2"/>
  <c r="AZ10" i="2"/>
  <c r="AZ9" i="2"/>
  <c r="AZ8" i="2"/>
  <c r="P7" i="2"/>
  <c r="AZ6" i="2"/>
  <c r="BC64" i="2" l="1"/>
  <c r="H60" i="12" s="1"/>
  <c r="BD64" i="2"/>
  <c r="I60" i="12" s="1"/>
  <c r="BC63" i="2"/>
  <c r="H59" i="12" s="1"/>
  <c r="BD63" i="2"/>
  <c r="I59" i="12" s="1"/>
  <c r="BC60" i="2"/>
  <c r="H56" i="12" s="1"/>
  <c r="BD60" i="2"/>
  <c r="I56" i="12" s="1"/>
  <c r="BC80" i="2"/>
  <c r="H76" i="12" s="1"/>
  <c r="BD80" i="2"/>
  <c r="I76" i="12" s="1"/>
  <c r="BD118" i="2"/>
  <c r="I114" i="12" s="1"/>
  <c r="BC118" i="2"/>
  <c r="H114" i="12" s="1"/>
  <c r="BC111" i="2"/>
  <c r="H107" i="12" s="1"/>
  <c r="BD111" i="2"/>
  <c r="I107" i="12" s="1"/>
  <c r="BC114" i="2"/>
  <c r="H110" i="12" s="1"/>
  <c r="BD114" i="2"/>
  <c r="I110" i="12" s="1"/>
  <c r="BC108" i="2"/>
  <c r="H104" i="12" s="1"/>
  <c r="BD108" i="2"/>
  <c r="I104" i="12" s="1"/>
  <c r="BC73" i="2"/>
  <c r="H69" i="12" s="1"/>
  <c r="BD73" i="2"/>
  <c r="I69" i="12" s="1"/>
  <c r="BC72" i="2"/>
  <c r="H68" i="12" s="1"/>
  <c r="BD72" i="2"/>
  <c r="I68" i="12" s="1"/>
  <c r="BC77" i="2"/>
  <c r="H73" i="12" s="1"/>
  <c r="BD77" i="2"/>
  <c r="I73" i="12" s="1"/>
  <c r="BC113" i="2"/>
  <c r="H109" i="12" s="1"/>
  <c r="BD113" i="2"/>
  <c r="I109" i="12" s="1"/>
  <c r="BD106" i="2"/>
  <c r="I102" i="12" s="1"/>
  <c r="BC106" i="2"/>
  <c r="H102" i="12" s="1"/>
  <c r="BC104" i="2"/>
  <c r="H100" i="12" s="1"/>
  <c r="BD104" i="2"/>
  <c r="I100" i="12" s="1"/>
  <c r="BC116" i="2"/>
  <c r="H112" i="12" s="1"/>
  <c r="BD116" i="2"/>
  <c r="I112" i="12" s="1"/>
  <c r="BD74" i="2"/>
  <c r="I70" i="12" s="1"/>
  <c r="BC74" i="2"/>
  <c r="H70" i="12" s="1"/>
  <c r="BC109" i="2"/>
  <c r="H105" i="12" s="1"/>
  <c r="BD109" i="2"/>
  <c r="I105" i="12" s="1"/>
  <c r="BC117" i="2"/>
  <c r="H113" i="12" s="1"/>
  <c r="BD117" i="2"/>
  <c r="I113" i="12" s="1"/>
  <c r="BC112" i="2"/>
  <c r="H108" i="12" s="1"/>
  <c r="BD112" i="2"/>
  <c r="I108" i="12" s="1"/>
  <c r="BC105" i="2"/>
  <c r="H101" i="12" s="1"/>
  <c r="BD105" i="2"/>
  <c r="I101" i="12" s="1"/>
  <c r="BC103" i="2"/>
  <c r="H99" i="12" s="1"/>
  <c r="BD103" i="2"/>
  <c r="I99" i="12" s="1"/>
  <c r="BD102" i="2"/>
  <c r="I98" i="12" s="1"/>
  <c r="BC102" i="2"/>
  <c r="H98" i="12" s="1"/>
  <c r="BD78" i="2"/>
  <c r="I74" i="12" s="1"/>
  <c r="BC78" i="2"/>
  <c r="H74" i="12" s="1"/>
  <c r="BC115" i="2"/>
  <c r="H111" i="12" s="1"/>
  <c r="BD115" i="2"/>
  <c r="I111" i="12" s="1"/>
  <c r="BC76" i="2"/>
  <c r="H72" i="12" s="1"/>
  <c r="BD76" i="2"/>
  <c r="I72" i="12" s="1"/>
  <c r="BC107" i="2"/>
  <c r="H103" i="12" s="1"/>
  <c r="BD107" i="2"/>
  <c r="I103" i="12" s="1"/>
  <c r="BC101" i="2"/>
  <c r="H97" i="12" s="1"/>
  <c r="BD101" i="2"/>
  <c r="I97" i="12" s="1"/>
  <c r="BD110" i="2"/>
  <c r="I106" i="12" s="1"/>
  <c r="BC110" i="2"/>
  <c r="H106" i="12" s="1"/>
  <c r="BC46" i="2"/>
  <c r="H42" i="12" s="1"/>
  <c r="BD46" i="2"/>
  <c r="I42" i="12" s="1"/>
  <c r="BC48" i="2"/>
  <c r="H44" i="12" s="1"/>
  <c r="BD48" i="2"/>
  <c r="I44" i="12" s="1"/>
  <c r="BC17" i="2"/>
  <c r="H13" i="12" s="1"/>
  <c r="BD17" i="2"/>
  <c r="I13" i="12" s="1"/>
  <c r="BC51" i="2"/>
  <c r="H47" i="12" s="1"/>
  <c r="BD51" i="2"/>
  <c r="I47" i="12" s="1"/>
  <c r="BD45" i="2"/>
  <c r="I41" i="12" s="1"/>
  <c r="BC45" i="2"/>
  <c r="H41" i="12" s="1"/>
  <c r="BC7" i="2"/>
  <c r="H3" i="12" s="1"/>
  <c r="BD7" i="2"/>
  <c r="I3" i="12" s="1"/>
  <c r="BC18" i="2"/>
  <c r="H14" i="12" s="1"/>
  <c r="BD18" i="2"/>
  <c r="I14" i="12" s="1"/>
  <c r="BC59" i="2"/>
  <c r="H55" i="12" s="1"/>
  <c r="BD59" i="2"/>
  <c r="I55" i="12" s="1"/>
  <c r="BC52" i="2"/>
  <c r="H48" i="12" s="1"/>
  <c r="BD52" i="2"/>
  <c r="I48" i="12" s="1"/>
  <c r="BD13" i="2"/>
  <c r="I9" i="12" s="1"/>
  <c r="BC13" i="2"/>
  <c r="H9" i="12" s="1"/>
  <c r="BC56" i="2"/>
  <c r="H52" i="12" s="1"/>
  <c r="BD56" i="2"/>
  <c r="I52" i="12" s="1"/>
  <c r="BC12" i="2"/>
  <c r="H8" i="12" s="1"/>
  <c r="BD12" i="2"/>
  <c r="I8" i="12" s="1"/>
  <c r="BC16" i="2"/>
  <c r="H12" i="12" s="1"/>
  <c r="BD16" i="2"/>
  <c r="I12" i="12" s="1"/>
  <c r="BC42" i="2"/>
  <c r="H38" i="12" s="1"/>
  <c r="BD42" i="2"/>
  <c r="I38" i="12" s="1"/>
  <c r="BC20" i="2"/>
  <c r="H16" i="12" s="1"/>
  <c r="BD20" i="2"/>
  <c r="I16" i="12" s="1"/>
  <c r="BC47" i="2"/>
  <c r="H43" i="12" s="1"/>
  <c r="BD47" i="2"/>
  <c r="I43" i="12" s="1"/>
  <c r="BC21" i="2"/>
  <c r="H17" i="12" s="1"/>
  <c r="BD21" i="2"/>
  <c r="I17" i="12" s="1"/>
  <c r="BC55" i="2"/>
  <c r="H51" i="12" s="1"/>
  <c r="BD55" i="2"/>
  <c r="I51" i="12" s="1"/>
  <c r="AD104" i="2"/>
  <c r="Q104" i="2" s="1"/>
  <c r="AD112" i="2"/>
  <c r="Q112" i="2" s="1"/>
  <c r="R43" i="2"/>
  <c r="AD43" i="2"/>
  <c r="Q43" i="2" s="1"/>
  <c r="R50" i="2"/>
  <c r="AD50" i="2"/>
  <c r="Q50" i="2" s="1"/>
  <c r="R79" i="2"/>
  <c r="AD79" i="2"/>
  <c r="Q79" i="2" s="1"/>
  <c r="R15" i="2"/>
  <c r="AD15" i="2"/>
  <c r="Q15" i="2" s="1"/>
  <c r="R61" i="2"/>
  <c r="AD61" i="2"/>
  <c r="Q61" i="2" s="1"/>
  <c r="R54" i="2"/>
  <c r="AD54" i="2"/>
  <c r="Q54" i="2" s="1"/>
  <c r="R14" i="2"/>
  <c r="AD14" i="2"/>
  <c r="Q14" i="2" s="1"/>
  <c r="R19" i="2"/>
  <c r="AD19" i="2"/>
  <c r="Q19" i="2" s="1"/>
  <c r="R49" i="2"/>
  <c r="AD49" i="2"/>
  <c r="Q49" i="2" s="1"/>
  <c r="R65" i="2"/>
  <c r="AD65" i="2"/>
  <c r="Q65" i="2" s="1"/>
  <c r="R58" i="2"/>
  <c r="AD58" i="2"/>
  <c r="Q58" i="2" s="1"/>
  <c r="R71" i="2"/>
  <c r="AD71" i="2"/>
  <c r="Q71" i="2" s="1"/>
  <c r="R68" i="2"/>
  <c r="AD68" i="2"/>
  <c r="Q68" i="2" s="1"/>
  <c r="R57" i="2"/>
  <c r="AD57" i="2"/>
  <c r="Q57" i="2" s="1"/>
  <c r="R69" i="2"/>
  <c r="AD69" i="2"/>
  <c r="Q69" i="2" s="1"/>
  <c r="R44" i="2"/>
  <c r="AD44" i="2"/>
  <c r="Q44" i="2" s="1"/>
  <c r="R11" i="2"/>
  <c r="AD11" i="2"/>
  <c r="Q11" i="2" s="1"/>
  <c r="R53" i="2"/>
  <c r="AD53" i="2"/>
  <c r="Q53" i="2" s="1"/>
  <c r="R62" i="2"/>
  <c r="AD62" i="2"/>
  <c r="Q62" i="2" s="1"/>
  <c r="R70" i="2"/>
  <c r="AD70" i="2"/>
  <c r="Q70" i="2" s="1"/>
  <c r="R75" i="2"/>
  <c r="AD75" i="2"/>
  <c r="Q75" i="2" s="1"/>
  <c r="R6" i="2"/>
  <c r="AD6" i="2"/>
  <c r="Q6" i="2" s="1"/>
  <c r="R10" i="2"/>
  <c r="AD10" i="2"/>
  <c r="Q10" i="2" s="1"/>
  <c r="R9" i="2"/>
  <c r="AD9" i="2"/>
  <c r="Q9" i="2" s="1"/>
  <c r="R8" i="2"/>
  <c r="AD8" i="2"/>
  <c r="Q8" i="2" s="1"/>
  <c r="D160" i="13"/>
  <c r="A3" i="2"/>
  <c r="BC61" i="2" l="1"/>
  <c r="H57" i="12" s="1"/>
  <c r="BD61" i="2"/>
  <c r="I57" i="12" s="1"/>
  <c r="BD62" i="2"/>
  <c r="I58" i="12" s="1"/>
  <c r="BC62" i="2"/>
  <c r="H58" i="12" s="1"/>
  <c r="BC65" i="2"/>
  <c r="H61" i="12" s="1"/>
  <c r="BD65" i="2"/>
  <c r="I61" i="12" s="1"/>
  <c r="BC75" i="2"/>
  <c r="H71" i="12" s="1"/>
  <c r="BD75" i="2"/>
  <c r="I71" i="12" s="1"/>
  <c r="BC68" i="2"/>
  <c r="H64" i="12" s="1"/>
  <c r="BD68" i="2"/>
  <c r="I64" i="12" s="1"/>
  <c r="BC70" i="2"/>
  <c r="H66" i="12" s="1"/>
  <c r="BD70" i="2"/>
  <c r="I66" i="12" s="1"/>
  <c r="BD71" i="2"/>
  <c r="I67" i="12" s="1"/>
  <c r="BC71" i="2"/>
  <c r="H67" i="12" s="1"/>
  <c r="BC69" i="2"/>
  <c r="H65" i="12" s="1"/>
  <c r="BD69" i="2"/>
  <c r="I65" i="12" s="1"/>
  <c r="BC79" i="2"/>
  <c r="H75" i="12" s="1"/>
  <c r="BD79" i="2"/>
  <c r="I75" i="12" s="1"/>
  <c r="BC58" i="2"/>
  <c r="H54" i="12" s="1"/>
  <c r="BD58" i="2"/>
  <c r="I54" i="12" s="1"/>
  <c r="BC6" i="2"/>
  <c r="H2" i="12" s="1"/>
  <c r="BD6" i="2"/>
  <c r="I2" i="12" s="1"/>
  <c r="BC53" i="2"/>
  <c r="H49" i="12" s="1"/>
  <c r="BD53" i="2"/>
  <c r="I49" i="12" s="1"/>
  <c r="BD57" i="2"/>
  <c r="I53" i="12" s="1"/>
  <c r="BC57" i="2"/>
  <c r="H53" i="12" s="1"/>
  <c r="BC54" i="2"/>
  <c r="H50" i="12" s="1"/>
  <c r="BD54" i="2"/>
  <c r="I50" i="12" s="1"/>
  <c r="BC50" i="2"/>
  <c r="H46" i="12" s="1"/>
  <c r="BD50" i="2"/>
  <c r="I46" i="12" s="1"/>
  <c r="BC14" i="2"/>
  <c r="H10" i="12" s="1"/>
  <c r="BD14" i="2"/>
  <c r="I10" i="12" s="1"/>
  <c r="BC49" i="2"/>
  <c r="H45" i="12" s="1"/>
  <c r="BD49" i="2"/>
  <c r="I45" i="12" s="1"/>
  <c r="BC9" i="2"/>
  <c r="H5" i="12" s="1"/>
  <c r="BD9" i="2"/>
  <c r="I5" i="12" s="1"/>
  <c r="BC15" i="2"/>
  <c r="H11" i="12" s="1"/>
  <c r="BD15" i="2"/>
  <c r="I11" i="12" s="1"/>
  <c r="BC10" i="2"/>
  <c r="H6" i="12" s="1"/>
  <c r="BD10" i="2"/>
  <c r="I6" i="12" s="1"/>
  <c r="BC8" i="2"/>
  <c r="H4" i="12" s="1"/>
  <c r="BD8" i="2"/>
  <c r="I4" i="12" s="1"/>
  <c r="BC11" i="2"/>
  <c r="H7" i="12" s="1"/>
  <c r="BD11" i="2"/>
  <c r="I7" i="12" s="1"/>
  <c r="BC43" i="2"/>
  <c r="H39" i="12" s="1"/>
  <c r="BD43" i="2"/>
  <c r="I39" i="12" s="1"/>
  <c r="BC44" i="2"/>
  <c r="H40" i="12" s="1"/>
  <c r="BD44" i="2"/>
  <c r="I40" i="12" s="1"/>
  <c r="BC19" i="2"/>
  <c r="H15" i="12" s="1"/>
  <c r="BD19" i="2"/>
  <c r="I15" i="12" s="1"/>
  <c r="A2" i="9"/>
  <c r="AR7" i="2"/>
  <c r="G3" i="13" s="1"/>
  <c r="AS7" i="2"/>
  <c r="G125" i="13" s="1"/>
  <c r="AT7" i="2"/>
  <c r="G247" i="13" s="1"/>
  <c r="AU7" i="2"/>
  <c r="G369" i="13" s="1"/>
  <c r="AR8" i="2"/>
  <c r="G4" i="13" s="1"/>
  <c r="AS8" i="2"/>
  <c r="G126" i="13" s="1"/>
  <c r="AT8" i="2"/>
  <c r="G248" i="13" s="1"/>
  <c r="AU8" i="2"/>
  <c r="G370" i="13" s="1"/>
  <c r="AR9" i="2"/>
  <c r="G5" i="13" s="1"/>
  <c r="AS9" i="2"/>
  <c r="G127" i="13" s="1"/>
  <c r="AT9" i="2"/>
  <c r="G249" i="13" s="1"/>
  <c r="AU9" i="2"/>
  <c r="G371" i="13" s="1"/>
  <c r="AR10" i="2"/>
  <c r="G6" i="13" s="1"/>
  <c r="AS10" i="2"/>
  <c r="G128" i="13" s="1"/>
  <c r="AT10" i="2"/>
  <c r="G250" i="13" s="1"/>
  <c r="AU10" i="2"/>
  <c r="G372" i="13" s="1"/>
  <c r="AR11" i="2"/>
  <c r="G7" i="13" s="1"/>
  <c r="AS11" i="2"/>
  <c r="G129" i="13" s="1"/>
  <c r="AT11" i="2"/>
  <c r="G251" i="13" s="1"/>
  <c r="AU11" i="2"/>
  <c r="G373" i="13" s="1"/>
  <c r="AR12" i="2"/>
  <c r="G8" i="13" s="1"/>
  <c r="AS12" i="2"/>
  <c r="G130" i="13" s="1"/>
  <c r="AT12" i="2"/>
  <c r="G252" i="13" s="1"/>
  <c r="AU12" i="2"/>
  <c r="G374" i="13" s="1"/>
  <c r="AR13" i="2"/>
  <c r="G9" i="13" s="1"/>
  <c r="AS13" i="2"/>
  <c r="G131" i="13" s="1"/>
  <c r="AT13" i="2"/>
  <c r="G253" i="13" s="1"/>
  <c r="AU13" i="2"/>
  <c r="G375" i="13" s="1"/>
  <c r="AR14" i="2"/>
  <c r="G10" i="13" s="1"/>
  <c r="AS14" i="2"/>
  <c r="G132" i="13" s="1"/>
  <c r="AT14" i="2"/>
  <c r="G254" i="13" s="1"/>
  <c r="AU14" i="2"/>
  <c r="G376" i="13" s="1"/>
  <c r="AR15" i="2"/>
  <c r="G11" i="13" s="1"/>
  <c r="AS15" i="2"/>
  <c r="G133" i="13" s="1"/>
  <c r="AT15" i="2"/>
  <c r="G255" i="13" s="1"/>
  <c r="AU15" i="2"/>
  <c r="G377" i="13" s="1"/>
  <c r="AR16" i="2"/>
  <c r="G12" i="13" s="1"/>
  <c r="AS16" i="2"/>
  <c r="G134" i="13" s="1"/>
  <c r="AT16" i="2"/>
  <c r="G256" i="13" s="1"/>
  <c r="AU16" i="2"/>
  <c r="G378" i="13" s="1"/>
  <c r="AR17" i="2"/>
  <c r="G13" i="13" s="1"/>
  <c r="AS17" i="2"/>
  <c r="G135" i="13" s="1"/>
  <c r="AT17" i="2"/>
  <c r="G257" i="13" s="1"/>
  <c r="AU17" i="2"/>
  <c r="G379" i="13" s="1"/>
  <c r="AR18" i="2"/>
  <c r="G14" i="13" s="1"/>
  <c r="AS18" i="2"/>
  <c r="G136" i="13" s="1"/>
  <c r="AT18" i="2"/>
  <c r="G258" i="13" s="1"/>
  <c r="AU18" i="2"/>
  <c r="G380" i="13" s="1"/>
  <c r="AR19" i="2"/>
  <c r="G15" i="13" s="1"/>
  <c r="AS19" i="2"/>
  <c r="G137" i="13" s="1"/>
  <c r="AT19" i="2"/>
  <c r="G259" i="13" s="1"/>
  <c r="AU19" i="2"/>
  <c r="G381" i="13" s="1"/>
  <c r="AR20" i="2"/>
  <c r="G16" i="13" s="1"/>
  <c r="AS20" i="2"/>
  <c r="G138" i="13" s="1"/>
  <c r="AT20" i="2"/>
  <c r="G260" i="13" s="1"/>
  <c r="AU20" i="2"/>
  <c r="G382" i="13" s="1"/>
  <c r="AR21" i="2"/>
  <c r="G17" i="13" s="1"/>
  <c r="AS21" i="2"/>
  <c r="G139" i="13" s="1"/>
  <c r="AT21" i="2"/>
  <c r="G261" i="13" s="1"/>
  <c r="AU21" i="2"/>
  <c r="G383" i="13" s="1"/>
  <c r="AR42" i="2"/>
  <c r="G38" i="13" s="1"/>
  <c r="AS42" i="2"/>
  <c r="G160" i="13" s="1"/>
  <c r="AT42" i="2"/>
  <c r="G282" i="13" s="1"/>
  <c r="AU42" i="2"/>
  <c r="G404" i="13" s="1"/>
  <c r="AR43" i="2"/>
  <c r="G39" i="13" s="1"/>
  <c r="AS43" i="2"/>
  <c r="G161" i="13" s="1"/>
  <c r="AT43" i="2"/>
  <c r="G283" i="13" s="1"/>
  <c r="AU43" i="2"/>
  <c r="G405" i="13" s="1"/>
  <c r="AR44" i="2"/>
  <c r="G40" i="13" s="1"/>
  <c r="AS44" i="2"/>
  <c r="G162" i="13" s="1"/>
  <c r="AT44" i="2"/>
  <c r="G284" i="13" s="1"/>
  <c r="AU44" i="2"/>
  <c r="G406" i="13" s="1"/>
  <c r="AR45" i="2"/>
  <c r="G41" i="13" s="1"/>
  <c r="AS45" i="2"/>
  <c r="G163" i="13" s="1"/>
  <c r="AT45" i="2"/>
  <c r="G285" i="13" s="1"/>
  <c r="AU45" i="2"/>
  <c r="G407" i="13" s="1"/>
  <c r="AR46" i="2"/>
  <c r="G42" i="13" s="1"/>
  <c r="AS46" i="2"/>
  <c r="G164" i="13" s="1"/>
  <c r="AT46" i="2"/>
  <c r="G286" i="13" s="1"/>
  <c r="AU46" i="2"/>
  <c r="G408" i="13" s="1"/>
  <c r="AR47" i="2"/>
  <c r="G43" i="13" s="1"/>
  <c r="AS47" i="2"/>
  <c r="G165" i="13" s="1"/>
  <c r="AT47" i="2"/>
  <c r="G287" i="13" s="1"/>
  <c r="AU47" i="2"/>
  <c r="G409" i="13" s="1"/>
  <c r="AR48" i="2"/>
  <c r="G44" i="13" s="1"/>
  <c r="AS48" i="2"/>
  <c r="G166" i="13" s="1"/>
  <c r="AT48" i="2"/>
  <c r="G288" i="13" s="1"/>
  <c r="AU48" i="2"/>
  <c r="G410" i="13" s="1"/>
  <c r="AR49" i="2"/>
  <c r="G45" i="13" s="1"/>
  <c r="AS49" i="2"/>
  <c r="G167" i="13" s="1"/>
  <c r="AT49" i="2"/>
  <c r="G289" i="13" s="1"/>
  <c r="AU49" i="2"/>
  <c r="G411" i="13" s="1"/>
  <c r="AR50" i="2"/>
  <c r="G46" i="13" s="1"/>
  <c r="AS50" i="2"/>
  <c r="G168" i="13" s="1"/>
  <c r="AT50" i="2"/>
  <c r="G290" i="13" s="1"/>
  <c r="AU50" i="2"/>
  <c r="G412" i="13" s="1"/>
  <c r="AR51" i="2"/>
  <c r="G47" i="13" s="1"/>
  <c r="AS51" i="2"/>
  <c r="G169" i="13" s="1"/>
  <c r="AT51" i="2"/>
  <c r="G291" i="13" s="1"/>
  <c r="AU51" i="2"/>
  <c r="G413" i="13" s="1"/>
  <c r="AR52" i="2"/>
  <c r="G48" i="13" s="1"/>
  <c r="AS52" i="2"/>
  <c r="G170" i="13" s="1"/>
  <c r="AT52" i="2"/>
  <c r="G292" i="13" s="1"/>
  <c r="AU52" i="2"/>
  <c r="G414" i="13" s="1"/>
  <c r="AR53" i="2"/>
  <c r="G49" i="13" s="1"/>
  <c r="AS53" i="2"/>
  <c r="G171" i="13" s="1"/>
  <c r="AT53" i="2"/>
  <c r="G293" i="13" s="1"/>
  <c r="AU53" i="2"/>
  <c r="G415" i="13" s="1"/>
  <c r="AR54" i="2"/>
  <c r="G50" i="13" s="1"/>
  <c r="AS54" i="2"/>
  <c r="G172" i="13" s="1"/>
  <c r="AT54" i="2"/>
  <c r="G294" i="13" s="1"/>
  <c r="AU54" i="2"/>
  <c r="G416" i="13" s="1"/>
  <c r="AR55" i="2"/>
  <c r="G51" i="13" s="1"/>
  <c r="AS55" i="2"/>
  <c r="G173" i="13" s="1"/>
  <c r="AT55" i="2"/>
  <c r="G295" i="13" s="1"/>
  <c r="AU55" i="2"/>
  <c r="G417" i="13" s="1"/>
  <c r="AR56" i="2"/>
  <c r="G52" i="13" s="1"/>
  <c r="AS56" i="2"/>
  <c r="G174" i="13" s="1"/>
  <c r="AT56" i="2"/>
  <c r="G296" i="13" s="1"/>
  <c r="AU56" i="2"/>
  <c r="G418" i="13" s="1"/>
  <c r="AR57" i="2"/>
  <c r="G53" i="13" s="1"/>
  <c r="AS57" i="2"/>
  <c r="G175" i="13" s="1"/>
  <c r="AT57" i="2"/>
  <c r="G297" i="13" s="1"/>
  <c r="AU57" i="2"/>
  <c r="G419" i="13" s="1"/>
  <c r="AR58" i="2"/>
  <c r="G54" i="13" s="1"/>
  <c r="AS58" i="2"/>
  <c r="G176" i="13" s="1"/>
  <c r="AT58" i="2"/>
  <c r="G298" i="13" s="1"/>
  <c r="AU58" i="2"/>
  <c r="G420" i="13" s="1"/>
  <c r="AR59" i="2"/>
  <c r="G55" i="13" s="1"/>
  <c r="AS59" i="2"/>
  <c r="G177" i="13" s="1"/>
  <c r="AT59" i="2"/>
  <c r="G299" i="13" s="1"/>
  <c r="AU59" i="2"/>
  <c r="G421" i="13" s="1"/>
  <c r="AR60" i="2"/>
  <c r="G56" i="13" s="1"/>
  <c r="AS60" i="2"/>
  <c r="G178" i="13" s="1"/>
  <c r="AT60" i="2"/>
  <c r="G300" i="13" s="1"/>
  <c r="AU60" i="2"/>
  <c r="G422" i="13" s="1"/>
  <c r="AR61" i="2"/>
  <c r="G57" i="13" s="1"/>
  <c r="AS61" i="2"/>
  <c r="G179" i="13" s="1"/>
  <c r="AT61" i="2"/>
  <c r="G301" i="13" s="1"/>
  <c r="AU61" i="2"/>
  <c r="G423" i="13" s="1"/>
  <c r="AR62" i="2"/>
  <c r="G58" i="13" s="1"/>
  <c r="AS62" i="2"/>
  <c r="G180" i="13" s="1"/>
  <c r="AT62" i="2"/>
  <c r="G302" i="13" s="1"/>
  <c r="AU62" i="2"/>
  <c r="G424" i="13" s="1"/>
  <c r="AR63" i="2"/>
  <c r="AS63" i="2"/>
  <c r="G181" i="13" s="1"/>
  <c r="AT63" i="2"/>
  <c r="G303" i="13" s="1"/>
  <c r="AU63" i="2"/>
  <c r="G425" i="13" s="1"/>
  <c r="AR64" i="2"/>
  <c r="G60" i="13" s="1"/>
  <c r="AS64" i="2"/>
  <c r="G182" i="13" s="1"/>
  <c r="AT64" i="2"/>
  <c r="G304" i="13" s="1"/>
  <c r="AU64" i="2"/>
  <c r="G426" i="13" s="1"/>
  <c r="AR65" i="2"/>
  <c r="G61" i="13" s="1"/>
  <c r="AS65" i="2"/>
  <c r="G183" i="13" s="1"/>
  <c r="AT65" i="2"/>
  <c r="G305" i="13" s="1"/>
  <c r="AU65" i="2"/>
  <c r="G427" i="13" s="1"/>
  <c r="AR68" i="2"/>
  <c r="G64" i="13" s="1"/>
  <c r="AS68" i="2"/>
  <c r="G186" i="13" s="1"/>
  <c r="AT68" i="2"/>
  <c r="G308" i="13" s="1"/>
  <c r="AU68" i="2"/>
  <c r="G430" i="13" s="1"/>
  <c r="AR69" i="2"/>
  <c r="G65" i="13" s="1"/>
  <c r="AS69" i="2"/>
  <c r="G187" i="13" s="1"/>
  <c r="AT69" i="2"/>
  <c r="G309" i="13" s="1"/>
  <c r="AU69" i="2"/>
  <c r="G431" i="13" s="1"/>
  <c r="AR70" i="2"/>
  <c r="G66" i="13" s="1"/>
  <c r="AS70" i="2"/>
  <c r="G188" i="13" s="1"/>
  <c r="AT70" i="2"/>
  <c r="G310" i="13" s="1"/>
  <c r="AU70" i="2"/>
  <c r="G432" i="13" s="1"/>
  <c r="AR71" i="2"/>
  <c r="G67" i="13" s="1"/>
  <c r="AS71" i="2"/>
  <c r="G189" i="13" s="1"/>
  <c r="AT71" i="2"/>
  <c r="G311" i="13" s="1"/>
  <c r="AU71" i="2"/>
  <c r="G433" i="13" s="1"/>
  <c r="AR72" i="2"/>
  <c r="G68" i="13" s="1"/>
  <c r="AS72" i="2"/>
  <c r="G190" i="13" s="1"/>
  <c r="AT72" i="2"/>
  <c r="G312" i="13" s="1"/>
  <c r="AU72" i="2"/>
  <c r="G434" i="13" s="1"/>
  <c r="AR73" i="2"/>
  <c r="G69" i="13" s="1"/>
  <c r="AS73" i="2"/>
  <c r="G191" i="13" s="1"/>
  <c r="AT73" i="2"/>
  <c r="G313" i="13" s="1"/>
  <c r="AU73" i="2"/>
  <c r="G435" i="13" s="1"/>
  <c r="AR74" i="2"/>
  <c r="G70" i="13" s="1"/>
  <c r="AS74" i="2"/>
  <c r="G192" i="13" s="1"/>
  <c r="AT74" i="2"/>
  <c r="G314" i="13" s="1"/>
  <c r="AU74" i="2"/>
  <c r="G436" i="13" s="1"/>
  <c r="AR75" i="2"/>
  <c r="G71" i="13" s="1"/>
  <c r="AS75" i="2"/>
  <c r="G193" i="13" s="1"/>
  <c r="AT75" i="2"/>
  <c r="G315" i="13" s="1"/>
  <c r="AU75" i="2"/>
  <c r="G437" i="13" s="1"/>
  <c r="AR76" i="2"/>
  <c r="G72" i="13" s="1"/>
  <c r="AS76" i="2"/>
  <c r="G194" i="13" s="1"/>
  <c r="AT76" i="2"/>
  <c r="G316" i="13" s="1"/>
  <c r="AU76" i="2"/>
  <c r="G438" i="13" s="1"/>
  <c r="AR77" i="2"/>
  <c r="G73" i="13" s="1"/>
  <c r="AS77" i="2"/>
  <c r="G195" i="13" s="1"/>
  <c r="AT77" i="2"/>
  <c r="G317" i="13" s="1"/>
  <c r="AU77" i="2"/>
  <c r="G439" i="13" s="1"/>
  <c r="AR78" i="2"/>
  <c r="G74" i="13" s="1"/>
  <c r="AS78" i="2"/>
  <c r="G196" i="13" s="1"/>
  <c r="AT78" i="2"/>
  <c r="G318" i="13" s="1"/>
  <c r="AU78" i="2"/>
  <c r="G440" i="13" s="1"/>
  <c r="AR79" i="2"/>
  <c r="G75" i="13" s="1"/>
  <c r="AS79" i="2"/>
  <c r="G197" i="13" s="1"/>
  <c r="AT79" i="2"/>
  <c r="G319" i="13" s="1"/>
  <c r="AU79" i="2"/>
  <c r="G441" i="13" s="1"/>
  <c r="AR80" i="2"/>
  <c r="G76" i="13" s="1"/>
  <c r="AS80" i="2"/>
  <c r="G198" i="13" s="1"/>
  <c r="AT80" i="2"/>
  <c r="G320" i="13" s="1"/>
  <c r="AU80" i="2"/>
  <c r="G442" i="13" s="1"/>
  <c r="AR101" i="2"/>
  <c r="G97" i="13" s="1"/>
  <c r="AS101" i="2"/>
  <c r="G219" i="13" s="1"/>
  <c r="AT101" i="2"/>
  <c r="G341" i="13" s="1"/>
  <c r="AU101" i="2"/>
  <c r="G463" i="13" s="1"/>
  <c r="AR102" i="2"/>
  <c r="G98" i="13" s="1"/>
  <c r="AS102" i="2"/>
  <c r="G220" i="13" s="1"/>
  <c r="AT102" i="2"/>
  <c r="G342" i="13" s="1"/>
  <c r="AU102" i="2"/>
  <c r="G464" i="13" s="1"/>
  <c r="AR103" i="2"/>
  <c r="G99" i="13" s="1"/>
  <c r="AS103" i="2"/>
  <c r="G221" i="13" s="1"/>
  <c r="AT103" i="2"/>
  <c r="G343" i="13" s="1"/>
  <c r="AU103" i="2"/>
  <c r="G465" i="13" s="1"/>
  <c r="AR104" i="2"/>
  <c r="G100" i="13" s="1"/>
  <c r="AS104" i="2"/>
  <c r="G222" i="13" s="1"/>
  <c r="AT104" i="2"/>
  <c r="G344" i="13" s="1"/>
  <c r="AU104" i="2"/>
  <c r="G466" i="13" s="1"/>
  <c r="AR105" i="2"/>
  <c r="G101" i="13" s="1"/>
  <c r="AS105" i="2"/>
  <c r="G223" i="13" s="1"/>
  <c r="AT105" i="2"/>
  <c r="G345" i="13" s="1"/>
  <c r="AU105" i="2"/>
  <c r="G467" i="13" s="1"/>
  <c r="AR106" i="2"/>
  <c r="G102" i="13" s="1"/>
  <c r="AS106" i="2"/>
  <c r="G224" i="13" s="1"/>
  <c r="AT106" i="2"/>
  <c r="G346" i="13" s="1"/>
  <c r="AU106" i="2"/>
  <c r="G468" i="13" s="1"/>
  <c r="AR107" i="2"/>
  <c r="G103" i="13" s="1"/>
  <c r="AS107" i="2"/>
  <c r="G225" i="13" s="1"/>
  <c r="AT107" i="2"/>
  <c r="G347" i="13" s="1"/>
  <c r="AU107" i="2"/>
  <c r="G469" i="13" s="1"/>
  <c r="AR108" i="2"/>
  <c r="G104" i="13" s="1"/>
  <c r="AS108" i="2"/>
  <c r="G226" i="13" s="1"/>
  <c r="AT108" i="2"/>
  <c r="G348" i="13" s="1"/>
  <c r="AU108" i="2"/>
  <c r="G470" i="13" s="1"/>
  <c r="AR109" i="2"/>
  <c r="G105" i="13" s="1"/>
  <c r="AS109" i="2"/>
  <c r="G227" i="13" s="1"/>
  <c r="AT109" i="2"/>
  <c r="G349" i="13" s="1"/>
  <c r="AU109" i="2"/>
  <c r="G471" i="13" s="1"/>
  <c r="AR110" i="2"/>
  <c r="G106" i="13" s="1"/>
  <c r="AS110" i="2"/>
  <c r="G228" i="13" s="1"/>
  <c r="AT110" i="2"/>
  <c r="G350" i="13" s="1"/>
  <c r="AU110" i="2"/>
  <c r="G472" i="13" s="1"/>
  <c r="AR111" i="2"/>
  <c r="G107" i="13" s="1"/>
  <c r="AS111" i="2"/>
  <c r="G229" i="13" s="1"/>
  <c r="AT111" i="2"/>
  <c r="G351" i="13" s="1"/>
  <c r="AU111" i="2"/>
  <c r="G473" i="13" s="1"/>
  <c r="AR112" i="2"/>
  <c r="G108" i="13" s="1"/>
  <c r="AS112" i="2"/>
  <c r="G230" i="13" s="1"/>
  <c r="AT112" i="2"/>
  <c r="G352" i="13" s="1"/>
  <c r="AU112" i="2"/>
  <c r="G474" i="13" s="1"/>
  <c r="AR113" i="2"/>
  <c r="G109" i="13" s="1"/>
  <c r="AS113" i="2"/>
  <c r="G231" i="13" s="1"/>
  <c r="AT113" i="2"/>
  <c r="G353" i="13" s="1"/>
  <c r="AU113" i="2"/>
  <c r="G475" i="13" s="1"/>
  <c r="AR114" i="2"/>
  <c r="G110" i="13" s="1"/>
  <c r="AS114" i="2"/>
  <c r="G232" i="13" s="1"/>
  <c r="AT114" i="2"/>
  <c r="G354" i="13" s="1"/>
  <c r="AU114" i="2"/>
  <c r="G476" i="13" s="1"/>
  <c r="AR115" i="2"/>
  <c r="G111" i="13" s="1"/>
  <c r="AS115" i="2"/>
  <c r="G233" i="13" s="1"/>
  <c r="AT115" i="2"/>
  <c r="G355" i="13" s="1"/>
  <c r="AU115" i="2"/>
  <c r="G477" i="13" s="1"/>
  <c r="AR116" i="2"/>
  <c r="G112" i="13" s="1"/>
  <c r="AS116" i="2"/>
  <c r="G234" i="13" s="1"/>
  <c r="AT116" i="2"/>
  <c r="G356" i="13" s="1"/>
  <c r="AU116" i="2"/>
  <c r="G478" i="13" s="1"/>
  <c r="AR117" i="2"/>
  <c r="G113" i="13" s="1"/>
  <c r="AS117" i="2"/>
  <c r="G235" i="13" s="1"/>
  <c r="AT117" i="2"/>
  <c r="G357" i="13" s="1"/>
  <c r="AU117" i="2"/>
  <c r="G479" i="13" s="1"/>
  <c r="AR118" i="2"/>
  <c r="G114" i="13" s="1"/>
  <c r="AS118" i="2"/>
  <c r="G236" i="13" s="1"/>
  <c r="AT118" i="2"/>
  <c r="G358" i="13" s="1"/>
  <c r="AU118" i="2"/>
  <c r="G480" i="13" s="1"/>
  <c r="AR119" i="2"/>
  <c r="G115" i="13" s="1"/>
  <c r="AS119" i="2"/>
  <c r="G237" i="13" s="1"/>
  <c r="AT119" i="2"/>
  <c r="G359" i="13" s="1"/>
  <c r="AU119" i="2"/>
  <c r="G481" i="13" s="1"/>
  <c r="AR120" i="2"/>
  <c r="G116" i="13" s="1"/>
  <c r="AS120" i="2"/>
  <c r="G238" i="13" s="1"/>
  <c r="AT120" i="2"/>
  <c r="G360" i="13" s="1"/>
  <c r="AU120" i="2"/>
  <c r="G482" i="13" s="1"/>
  <c r="AR121" i="2"/>
  <c r="G117" i="13" s="1"/>
  <c r="AS121" i="2"/>
  <c r="G239" i="13" s="1"/>
  <c r="AT121" i="2"/>
  <c r="G361" i="13" s="1"/>
  <c r="AU121" i="2"/>
  <c r="G483" i="13" s="1"/>
  <c r="AR122" i="2"/>
  <c r="G118" i="13" s="1"/>
  <c r="AS122" i="2"/>
  <c r="G240" i="13" s="1"/>
  <c r="AT122" i="2"/>
  <c r="G362" i="13" s="1"/>
  <c r="AU122" i="2"/>
  <c r="G484" i="13" s="1"/>
  <c r="AR123" i="2"/>
  <c r="G119" i="13" s="1"/>
  <c r="AS123" i="2"/>
  <c r="G241" i="13" s="1"/>
  <c r="AT123" i="2"/>
  <c r="G363" i="13" s="1"/>
  <c r="AU123" i="2"/>
  <c r="G485" i="13" s="1"/>
  <c r="AR124" i="2"/>
  <c r="G120" i="13" s="1"/>
  <c r="AS124" i="2"/>
  <c r="G242" i="13" s="1"/>
  <c r="AT124" i="2"/>
  <c r="G364" i="13" s="1"/>
  <c r="AU124" i="2"/>
  <c r="G486" i="13" s="1"/>
  <c r="AR125" i="2"/>
  <c r="G121" i="13" s="1"/>
  <c r="AS125" i="2"/>
  <c r="G243" i="13" s="1"/>
  <c r="AT125" i="2"/>
  <c r="G365" i="13" s="1"/>
  <c r="AU125" i="2"/>
  <c r="G487" i="13" s="1"/>
  <c r="AR126" i="2"/>
  <c r="G122" i="13" s="1"/>
  <c r="AS126" i="2"/>
  <c r="G244" i="13" s="1"/>
  <c r="AT126" i="2"/>
  <c r="G366" i="13" s="1"/>
  <c r="AU126" i="2"/>
  <c r="G488" i="13" s="1"/>
  <c r="AR127" i="2"/>
  <c r="G123" i="13" s="1"/>
  <c r="AS127" i="2"/>
  <c r="G245" i="13" s="1"/>
  <c r="AT127" i="2"/>
  <c r="G367" i="13" s="1"/>
  <c r="AU127" i="2"/>
  <c r="G489" i="13" s="1"/>
  <c r="AU6" i="2"/>
  <c r="G368" i="13" s="1"/>
  <c r="AT6" i="2"/>
  <c r="G246" i="13" s="1"/>
  <c r="AS6" i="2"/>
  <c r="G124" i="13" s="1"/>
  <c r="AR6" i="2"/>
  <c r="G2" i="13" s="1"/>
  <c r="AM70" i="2"/>
  <c r="C66" i="13" s="1"/>
  <c r="AN70" i="2"/>
  <c r="C188" i="13" s="1"/>
  <c r="AO70" i="2"/>
  <c r="C310" i="13" s="1"/>
  <c r="AP70" i="2"/>
  <c r="C432" i="13" s="1"/>
  <c r="AM71" i="2"/>
  <c r="C67" i="13" s="1"/>
  <c r="AN71" i="2"/>
  <c r="C189" i="13" s="1"/>
  <c r="AO71" i="2"/>
  <c r="C311" i="13" s="1"/>
  <c r="AP71" i="2"/>
  <c r="C433" i="13" s="1"/>
  <c r="AM72" i="2"/>
  <c r="C68" i="13" s="1"/>
  <c r="AN72" i="2"/>
  <c r="C190" i="13" s="1"/>
  <c r="AO72" i="2"/>
  <c r="C312" i="13" s="1"/>
  <c r="AP72" i="2"/>
  <c r="C434" i="13" s="1"/>
  <c r="AM73" i="2"/>
  <c r="C69" i="13" s="1"/>
  <c r="AN73" i="2"/>
  <c r="C191" i="13" s="1"/>
  <c r="AO73" i="2"/>
  <c r="C313" i="13" s="1"/>
  <c r="AP73" i="2"/>
  <c r="C435" i="13" s="1"/>
  <c r="AM74" i="2"/>
  <c r="C70" i="13" s="1"/>
  <c r="AN74" i="2"/>
  <c r="C192" i="13" s="1"/>
  <c r="AO74" i="2"/>
  <c r="C314" i="13" s="1"/>
  <c r="AP74" i="2"/>
  <c r="C436" i="13" s="1"/>
  <c r="AM75" i="2"/>
  <c r="C71" i="13" s="1"/>
  <c r="AN75" i="2"/>
  <c r="C193" i="13" s="1"/>
  <c r="AO75" i="2"/>
  <c r="C315" i="13" s="1"/>
  <c r="AP75" i="2"/>
  <c r="C437" i="13" s="1"/>
  <c r="AM76" i="2"/>
  <c r="C72" i="13" s="1"/>
  <c r="AN76" i="2"/>
  <c r="C194" i="13" s="1"/>
  <c r="AO76" i="2"/>
  <c r="C316" i="13" s="1"/>
  <c r="AP76" i="2"/>
  <c r="C438" i="13" s="1"/>
  <c r="AM77" i="2"/>
  <c r="C73" i="13" s="1"/>
  <c r="AN77" i="2"/>
  <c r="C195" i="13" s="1"/>
  <c r="AO77" i="2"/>
  <c r="C317" i="13" s="1"/>
  <c r="AP77" i="2"/>
  <c r="C439" i="13" s="1"/>
  <c r="AM78" i="2"/>
  <c r="C74" i="13" s="1"/>
  <c r="AN78" i="2"/>
  <c r="C196" i="13" s="1"/>
  <c r="AO78" i="2"/>
  <c r="C318" i="13" s="1"/>
  <c r="AP78" i="2"/>
  <c r="C440" i="13" s="1"/>
  <c r="AM79" i="2"/>
  <c r="C75" i="13" s="1"/>
  <c r="AN79" i="2"/>
  <c r="C197" i="13" s="1"/>
  <c r="AO79" i="2"/>
  <c r="C319" i="13" s="1"/>
  <c r="AP79" i="2"/>
  <c r="C441" i="13" s="1"/>
  <c r="AM80" i="2"/>
  <c r="C76" i="13" s="1"/>
  <c r="AN80" i="2"/>
  <c r="C198" i="13" s="1"/>
  <c r="AO80" i="2"/>
  <c r="C320" i="13" s="1"/>
  <c r="AP80" i="2"/>
  <c r="C442" i="13" s="1"/>
  <c r="AM101" i="2"/>
  <c r="C97" i="13" s="1"/>
  <c r="AN101" i="2"/>
  <c r="C219" i="13" s="1"/>
  <c r="AO101" i="2"/>
  <c r="C341" i="13" s="1"/>
  <c r="AP101" i="2"/>
  <c r="C463" i="13" s="1"/>
  <c r="AM102" i="2"/>
  <c r="C98" i="13" s="1"/>
  <c r="AN102" i="2"/>
  <c r="C220" i="13" s="1"/>
  <c r="AO102" i="2"/>
  <c r="C342" i="13" s="1"/>
  <c r="AP102" i="2"/>
  <c r="C464" i="13" s="1"/>
  <c r="AM103" i="2"/>
  <c r="C99" i="13" s="1"/>
  <c r="AN103" i="2"/>
  <c r="C221" i="13" s="1"/>
  <c r="AO103" i="2"/>
  <c r="C343" i="13" s="1"/>
  <c r="AP103" i="2"/>
  <c r="C465" i="13" s="1"/>
  <c r="AM104" i="2"/>
  <c r="AN104" i="2"/>
  <c r="C222" i="13" s="1"/>
  <c r="AO104" i="2"/>
  <c r="C344" i="13" s="1"/>
  <c r="AP104" i="2"/>
  <c r="C466" i="13" s="1"/>
  <c r="AM105" i="2"/>
  <c r="C101" i="13" s="1"/>
  <c r="AN105" i="2"/>
  <c r="C223" i="13" s="1"/>
  <c r="AO105" i="2"/>
  <c r="C345" i="13" s="1"/>
  <c r="AP105" i="2"/>
  <c r="C467" i="13" s="1"/>
  <c r="AM106" i="2"/>
  <c r="C102" i="13" s="1"/>
  <c r="AN106" i="2"/>
  <c r="C224" i="13" s="1"/>
  <c r="AO106" i="2"/>
  <c r="C346" i="13" s="1"/>
  <c r="AP106" i="2"/>
  <c r="C468" i="13" s="1"/>
  <c r="AM107" i="2"/>
  <c r="C103" i="13" s="1"/>
  <c r="AN107" i="2"/>
  <c r="C225" i="13" s="1"/>
  <c r="AO107" i="2"/>
  <c r="C347" i="13" s="1"/>
  <c r="AP107" i="2"/>
  <c r="C469" i="13" s="1"/>
  <c r="AM108" i="2"/>
  <c r="C104" i="13" s="1"/>
  <c r="AN108" i="2"/>
  <c r="C226" i="13" s="1"/>
  <c r="AO108" i="2"/>
  <c r="C348" i="13" s="1"/>
  <c r="AP108" i="2"/>
  <c r="C470" i="13" s="1"/>
  <c r="AM109" i="2"/>
  <c r="C105" i="13" s="1"/>
  <c r="AN109" i="2"/>
  <c r="C227" i="13" s="1"/>
  <c r="AO109" i="2"/>
  <c r="C349" i="13" s="1"/>
  <c r="AP109" i="2"/>
  <c r="C471" i="13" s="1"/>
  <c r="AM110" i="2"/>
  <c r="C106" i="13" s="1"/>
  <c r="AN110" i="2"/>
  <c r="C228" i="13" s="1"/>
  <c r="AO110" i="2"/>
  <c r="C350" i="13" s="1"/>
  <c r="AP110" i="2"/>
  <c r="C472" i="13" s="1"/>
  <c r="AM111" i="2"/>
  <c r="C107" i="13" s="1"/>
  <c r="AN111" i="2"/>
  <c r="C229" i="13" s="1"/>
  <c r="AO111" i="2"/>
  <c r="C351" i="13" s="1"/>
  <c r="AP111" i="2"/>
  <c r="C473" i="13" s="1"/>
  <c r="AM112" i="2"/>
  <c r="AN112" i="2"/>
  <c r="C230" i="13" s="1"/>
  <c r="AO112" i="2"/>
  <c r="C352" i="13" s="1"/>
  <c r="AP112" i="2"/>
  <c r="C474" i="13" s="1"/>
  <c r="AM113" i="2"/>
  <c r="C109" i="13" s="1"/>
  <c r="AN113" i="2"/>
  <c r="C231" i="13" s="1"/>
  <c r="AO113" i="2"/>
  <c r="C353" i="13" s="1"/>
  <c r="AP113" i="2"/>
  <c r="C475" i="13" s="1"/>
  <c r="AM114" i="2"/>
  <c r="C110" i="13" s="1"/>
  <c r="AN114" i="2"/>
  <c r="C232" i="13" s="1"/>
  <c r="AO114" i="2"/>
  <c r="C354" i="13" s="1"/>
  <c r="AP114" i="2"/>
  <c r="C476" i="13" s="1"/>
  <c r="AM115" i="2"/>
  <c r="C111" i="13" s="1"/>
  <c r="AN115" i="2"/>
  <c r="C233" i="13" s="1"/>
  <c r="AO115" i="2"/>
  <c r="C355" i="13" s="1"/>
  <c r="AP115" i="2"/>
  <c r="C477" i="13" s="1"/>
  <c r="AM116" i="2"/>
  <c r="C112" i="13" s="1"/>
  <c r="AN116" i="2"/>
  <c r="C234" i="13" s="1"/>
  <c r="AO116" i="2"/>
  <c r="C356" i="13" s="1"/>
  <c r="AP116" i="2"/>
  <c r="C478" i="13" s="1"/>
  <c r="AM117" i="2"/>
  <c r="C113" i="13" s="1"/>
  <c r="AN117" i="2"/>
  <c r="C235" i="13" s="1"/>
  <c r="AO117" i="2"/>
  <c r="C357" i="13" s="1"/>
  <c r="AP117" i="2"/>
  <c r="C479" i="13" s="1"/>
  <c r="AM118" i="2"/>
  <c r="AN118" i="2"/>
  <c r="C236" i="13" s="1"/>
  <c r="AO118" i="2"/>
  <c r="C358" i="13" s="1"/>
  <c r="AP118" i="2"/>
  <c r="C480" i="13" s="1"/>
  <c r="AM119" i="2"/>
  <c r="C115" i="13" s="1"/>
  <c r="AN119" i="2"/>
  <c r="C237" i="13" s="1"/>
  <c r="AO119" i="2"/>
  <c r="C359" i="13" s="1"/>
  <c r="AP119" i="2"/>
  <c r="C481" i="13" s="1"/>
  <c r="AM120" i="2"/>
  <c r="C116" i="13" s="1"/>
  <c r="AN120" i="2"/>
  <c r="C238" i="13" s="1"/>
  <c r="AO120" i="2"/>
  <c r="C360" i="13" s="1"/>
  <c r="AP120" i="2"/>
  <c r="C482" i="13" s="1"/>
  <c r="AM121" i="2"/>
  <c r="C117" i="13" s="1"/>
  <c r="AN121" i="2"/>
  <c r="C239" i="13" s="1"/>
  <c r="AO121" i="2"/>
  <c r="C361" i="13" s="1"/>
  <c r="AP121" i="2"/>
  <c r="C483" i="13" s="1"/>
  <c r="AM122" i="2"/>
  <c r="AN122" i="2"/>
  <c r="C240" i="13" s="1"/>
  <c r="AO122" i="2"/>
  <c r="C362" i="13" s="1"/>
  <c r="AP122" i="2"/>
  <c r="C484" i="13" s="1"/>
  <c r="AM123" i="2"/>
  <c r="C119" i="13" s="1"/>
  <c r="AN123" i="2"/>
  <c r="C241" i="13" s="1"/>
  <c r="AO123" i="2"/>
  <c r="C363" i="13" s="1"/>
  <c r="AP123" i="2"/>
  <c r="C485" i="13" s="1"/>
  <c r="AM124" i="2"/>
  <c r="C120" i="13" s="1"/>
  <c r="AN124" i="2"/>
  <c r="C242" i="13" s="1"/>
  <c r="AO124" i="2"/>
  <c r="C364" i="13" s="1"/>
  <c r="AP124" i="2"/>
  <c r="C486" i="13" s="1"/>
  <c r="AM125" i="2"/>
  <c r="C121" i="13" s="1"/>
  <c r="AN125" i="2"/>
  <c r="C243" i="13" s="1"/>
  <c r="AO125" i="2"/>
  <c r="C365" i="13" s="1"/>
  <c r="AP125" i="2"/>
  <c r="C487" i="13" s="1"/>
  <c r="AM126" i="2"/>
  <c r="C122" i="13" s="1"/>
  <c r="AN126" i="2"/>
  <c r="C244" i="13" s="1"/>
  <c r="AO126" i="2"/>
  <c r="C366" i="13" s="1"/>
  <c r="AP126" i="2"/>
  <c r="C488" i="13" s="1"/>
  <c r="AM127" i="2"/>
  <c r="C123" i="13" s="1"/>
  <c r="AN127" i="2"/>
  <c r="C245" i="13" s="1"/>
  <c r="AO127" i="2"/>
  <c r="C367" i="13" s="1"/>
  <c r="AP127" i="2"/>
  <c r="C489" i="13" s="1"/>
  <c r="AM68" i="2"/>
  <c r="C64" i="13" s="1"/>
  <c r="AN68" i="2"/>
  <c r="C186" i="13" s="1"/>
  <c r="AO68" i="2"/>
  <c r="C308" i="13" s="1"/>
  <c r="AP68" i="2"/>
  <c r="C430" i="13" s="1"/>
  <c r="AM69" i="2"/>
  <c r="C65" i="13" s="1"/>
  <c r="AN69" i="2"/>
  <c r="C187" i="13" s="1"/>
  <c r="AO69" i="2"/>
  <c r="C309" i="13" s="1"/>
  <c r="AP69" i="2"/>
  <c r="C431" i="13" s="1"/>
  <c r="AM51" i="2"/>
  <c r="C47" i="13" s="1"/>
  <c r="AN51" i="2"/>
  <c r="C169" i="13" s="1"/>
  <c r="AO51" i="2"/>
  <c r="C291" i="13" s="1"/>
  <c r="AP51" i="2"/>
  <c r="C413" i="13" s="1"/>
  <c r="AM52" i="2"/>
  <c r="C48" i="13" s="1"/>
  <c r="AN52" i="2"/>
  <c r="C170" i="13" s="1"/>
  <c r="AO52" i="2"/>
  <c r="C292" i="13" s="1"/>
  <c r="AP52" i="2"/>
  <c r="C414" i="13" s="1"/>
  <c r="AM53" i="2"/>
  <c r="C49" i="13" s="1"/>
  <c r="AN53" i="2"/>
  <c r="C171" i="13" s="1"/>
  <c r="AO53" i="2"/>
  <c r="C293" i="13" s="1"/>
  <c r="AP53" i="2"/>
  <c r="C415" i="13" s="1"/>
  <c r="AM54" i="2"/>
  <c r="C50" i="13" s="1"/>
  <c r="AN54" i="2"/>
  <c r="C172" i="13" s="1"/>
  <c r="AO54" i="2"/>
  <c r="C294" i="13" s="1"/>
  <c r="AP54" i="2"/>
  <c r="C416" i="13" s="1"/>
  <c r="AM55" i="2"/>
  <c r="C51" i="13" s="1"/>
  <c r="AN55" i="2"/>
  <c r="C173" i="13" s="1"/>
  <c r="AO55" i="2"/>
  <c r="C295" i="13" s="1"/>
  <c r="AP55" i="2"/>
  <c r="C417" i="13" s="1"/>
  <c r="AM56" i="2"/>
  <c r="C52" i="13" s="1"/>
  <c r="AN56" i="2"/>
  <c r="C174" i="13" s="1"/>
  <c r="AO56" i="2"/>
  <c r="C296" i="13" s="1"/>
  <c r="AP56" i="2"/>
  <c r="C418" i="13" s="1"/>
  <c r="AM57" i="2"/>
  <c r="C53" i="13" s="1"/>
  <c r="AN57" i="2"/>
  <c r="C175" i="13" s="1"/>
  <c r="AO57" i="2"/>
  <c r="C297" i="13" s="1"/>
  <c r="AP57" i="2"/>
  <c r="C419" i="13" s="1"/>
  <c r="AM58" i="2"/>
  <c r="C54" i="13" s="1"/>
  <c r="AN58" i="2"/>
  <c r="C176" i="13" s="1"/>
  <c r="AO58" i="2"/>
  <c r="C298" i="13" s="1"/>
  <c r="AP58" i="2"/>
  <c r="C420" i="13" s="1"/>
  <c r="AM59" i="2"/>
  <c r="C55" i="13" s="1"/>
  <c r="AN59" i="2"/>
  <c r="C177" i="13" s="1"/>
  <c r="AO59" i="2"/>
  <c r="C299" i="13" s="1"/>
  <c r="AP59" i="2"/>
  <c r="C421" i="13" s="1"/>
  <c r="AM60" i="2"/>
  <c r="C56" i="13" s="1"/>
  <c r="AN60" i="2"/>
  <c r="C178" i="13" s="1"/>
  <c r="AO60" i="2"/>
  <c r="C300" i="13" s="1"/>
  <c r="AP60" i="2"/>
  <c r="C422" i="13" s="1"/>
  <c r="AM61" i="2"/>
  <c r="C57" i="13" s="1"/>
  <c r="AN61" i="2"/>
  <c r="C179" i="13" s="1"/>
  <c r="AO61" i="2"/>
  <c r="C301" i="13" s="1"/>
  <c r="AP61" i="2"/>
  <c r="C423" i="13" s="1"/>
  <c r="AM62" i="2"/>
  <c r="C58" i="13" s="1"/>
  <c r="AN62" i="2"/>
  <c r="C180" i="13" s="1"/>
  <c r="AO62" i="2"/>
  <c r="C302" i="13" s="1"/>
  <c r="AP62" i="2"/>
  <c r="C424" i="13" s="1"/>
  <c r="AM63" i="2"/>
  <c r="C59" i="13" s="1"/>
  <c r="AN63" i="2"/>
  <c r="C181" i="13" s="1"/>
  <c r="AO63" i="2"/>
  <c r="C303" i="13" s="1"/>
  <c r="AP63" i="2"/>
  <c r="C425" i="13" s="1"/>
  <c r="AM64" i="2"/>
  <c r="C60" i="13" s="1"/>
  <c r="AN64" i="2"/>
  <c r="C182" i="13" s="1"/>
  <c r="AO64" i="2"/>
  <c r="C304" i="13" s="1"/>
  <c r="AP64" i="2"/>
  <c r="C426" i="13" s="1"/>
  <c r="AM65" i="2"/>
  <c r="C61" i="13" s="1"/>
  <c r="AN65" i="2"/>
  <c r="C183" i="13" s="1"/>
  <c r="AO65" i="2"/>
  <c r="C305" i="13" s="1"/>
  <c r="AP65" i="2"/>
  <c r="C427" i="13" s="1"/>
  <c r="AM17" i="2"/>
  <c r="C13" i="13" s="1"/>
  <c r="AN17" i="2"/>
  <c r="C135" i="13" s="1"/>
  <c r="AO17" i="2"/>
  <c r="C257" i="13" s="1"/>
  <c r="AP17" i="2"/>
  <c r="C379" i="13" s="1"/>
  <c r="AM18" i="2"/>
  <c r="C14" i="13" s="1"/>
  <c r="AN18" i="2"/>
  <c r="C136" i="13" s="1"/>
  <c r="AO18" i="2"/>
  <c r="C258" i="13" s="1"/>
  <c r="AP18" i="2"/>
  <c r="C380" i="13" s="1"/>
  <c r="AM19" i="2"/>
  <c r="C15" i="13" s="1"/>
  <c r="AN19" i="2"/>
  <c r="C137" i="13" s="1"/>
  <c r="AO19" i="2"/>
  <c r="C259" i="13" s="1"/>
  <c r="AP19" i="2"/>
  <c r="C381" i="13" s="1"/>
  <c r="AM20" i="2"/>
  <c r="C16" i="13" s="1"/>
  <c r="AN20" i="2"/>
  <c r="C138" i="13" s="1"/>
  <c r="AO20" i="2"/>
  <c r="C260" i="13" s="1"/>
  <c r="AP20" i="2"/>
  <c r="C382" i="13" s="1"/>
  <c r="AM21" i="2"/>
  <c r="C17" i="13" s="1"/>
  <c r="AN21" i="2"/>
  <c r="C139" i="13" s="1"/>
  <c r="AO21" i="2"/>
  <c r="C261" i="13" s="1"/>
  <c r="AP21" i="2"/>
  <c r="C383" i="13" s="1"/>
  <c r="AM42" i="2"/>
  <c r="C38" i="13" s="1"/>
  <c r="AN42" i="2"/>
  <c r="C160" i="13" s="1"/>
  <c r="AO42" i="2"/>
  <c r="C282" i="13" s="1"/>
  <c r="AP42" i="2"/>
  <c r="C404" i="13" s="1"/>
  <c r="AM43" i="2"/>
  <c r="C39" i="13" s="1"/>
  <c r="AN43" i="2"/>
  <c r="C161" i="13" s="1"/>
  <c r="AO43" i="2"/>
  <c r="C283" i="13" s="1"/>
  <c r="AP43" i="2"/>
  <c r="C405" i="13" s="1"/>
  <c r="AM44" i="2"/>
  <c r="C40" i="13" s="1"/>
  <c r="AN44" i="2"/>
  <c r="C162" i="13" s="1"/>
  <c r="AO44" i="2"/>
  <c r="C284" i="13" s="1"/>
  <c r="AP44" i="2"/>
  <c r="C406" i="13" s="1"/>
  <c r="AM45" i="2"/>
  <c r="C41" i="13" s="1"/>
  <c r="AN45" i="2"/>
  <c r="C163" i="13" s="1"/>
  <c r="AO45" i="2"/>
  <c r="C285" i="13" s="1"/>
  <c r="AP45" i="2"/>
  <c r="C407" i="13" s="1"/>
  <c r="AM46" i="2"/>
  <c r="C42" i="13" s="1"/>
  <c r="AN46" i="2"/>
  <c r="C164" i="13" s="1"/>
  <c r="AO46" i="2"/>
  <c r="C286" i="13" s="1"/>
  <c r="AP46" i="2"/>
  <c r="C408" i="13" s="1"/>
  <c r="AM47" i="2"/>
  <c r="C43" i="13" s="1"/>
  <c r="AN47" i="2"/>
  <c r="C165" i="13" s="1"/>
  <c r="AO47" i="2"/>
  <c r="C287" i="13" s="1"/>
  <c r="AP47" i="2"/>
  <c r="C409" i="13" s="1"/>
  <c r="AM48" i="2"/>
  <c r="C44" i="13" s="1"/>
  <c r="AN48" i="2"/>
  <c r="C166" i="13" s="1"/>
  <c r="AO48" i="2"/>
  <c r="C288" i="13" s="1"/>
  <c r="AP48" i="2"/>
  <c r="C410" i="13" s="1"/>
  <c r="AM49" i="2"/>
  <c r="C45" i="13" s="1"/>
  <c r="AN49" i="2"/>
  <c r="C167" i="13" s="1"/>
  <c r="AO49" i="2"/>
  <c r="C289" i="13" s="1"/>
  <c r="AP49" i="2"/>
  <c r="C411" i="13" s="1"/>
  <c r="AM50" i="2"/>
  <c r="C46" i="13" s="1"/>
  <c r="AN50" i="2"/>
  <c r="C168" i="13" s="1"/>
  <c r="AO50" i="2"/>
  <c r="C290" i="13" s="1"/>
  <c r="AP50" i="2"/>
  <c r="C412" i="13" s="1"/>
  <c r="AM7" i="2"/>
  <c r="C3" i="13" s="1"/>
  <c r="AN7" i="2"/>
  <c r="C125" i="13" s="1"/>
  <c r="AO7" i="2"/>
  <c r="C247" i="13" s="1"/>
  <c r="AP7" i="2"/>
  <c r="C369" i="13" s="1"/>
  <c r="AM8" i="2"/>
  <c r="C4" i="13" s="1"/>
  <c r="AN8" i="2"/>
  <c r="C126" i="13" s="1"/>
  <c r="AO8" i="2"/>
  <c r="C248" i="13" s="1"/>
  <c r="AP8" i="2"/>
  <c r="C370" i="13" s="1"/>
  <c r="AM9" i="2"/>
  <c r="C5" i="13" s="1"/>
  <c r="AN9" i="2"/>
  <c r="C127" i="13" s="1"/>
  <c r="AO9" i="2"/>
  <c r="C249" i="13" s="1"/>
  <c r="AP9" i="2"/>
  <c r="C371" i="13" s="1"/>
  <c r="AM10" i="2"/>
  <c r="C6" i="13" s="1"/>
  <c r="AN10" i="2"/>
  <c r="C128" i="13" s="1"/>
  <c r="AO10" i="2"/>
  <c r="C250" i="13" s="1"/>
  <c r="AP10" i="2"/>
  <c r="C372" i="13" s="1"/>
  <c r="AM11" i="2"/>
  <c r="C7" i="13" s="1"/>
  <c r="AN11" i="2"/>
  <c r="C129" i="13" s="1"/>
  <c r="AO11" i="2"/>
  <c r="C251" i="13" s="1"/>
  <c r="AP11" i="2"/>
  <c r="C373" i="13" s="1"/>
  <c r="AM12" i="2"/>
  <c r="C8" i="13" s="1"/>
  <c r="AN12" i="2"/>
  <c r="C130" i="13" s="1"/>
  <c r="AO12" i="2"/>
  <c r="C252" i="13" s="1"/>
  <c r="AP12" i="2"/>
  <c r="C374" i="13" s="1"/>
  <c r="AM13" i="2"/>
  <c r="C9" i="13" s="1"/>
  <c r="AN13" i="2"/>
  <c r="C131" i="13" s="1"/>
  <c r="AO13" i="2"/>
  <c r="C253" i="13" s="1"/>
  <c r="AP13" i="2"/>
  <c r="C375" i="13" s="1"/>
  <c r="AM14" i="2"/>
  <c r="C10" i="13" s="1"/>
  <c r="AN14" i="2"/>
  <c r="C132" i="13" s="1"/>
  <c r="AO14" i="2"/>
  <c r="C254" i="13" s="1"/>
  <c r="AP14" i="2"/>
  <c r="C376" i="13" s="1"/>
  <c r="AM15" i="2"/>
  <c r="C11" i="13" s="1"/>
  <c r="AN15" i="2"/>
  <c r="C133" i="13" s="1"/>
  <c r="AO15" i="2"/>
  <c r="C255" i="13" s="1"/>
  <c r="AP15" i="2"/>
  <c r="C377" i="13" s="1"/>
  <c r="AM16" i="2"/>
  <c r="C12" i="13" s="1"/>
  <c r="AN16" i="2"/>
  <c r="C134" i="13" s="1"/>
  <c r="AO16" i="2"/>
  <c r="C256" i="13" s="1"/>
  <c r="AP16" i="2"/>
  <c r="C378" i="13" s="1"/>
  <c r="AP6" i="2"/>
  <c r="C368" i="13" s="1"/>
  <c r="AO6" i="2"/>
  <c r="C246" i="13" s="1"/>
  <c r="AN6" i="2"/>
  <c r="C124" i="13" s="1"/>
  <c r="AM6" i="2"/>
  <c r="C2" i="13" s="1"/>
  <c r="J47" i="4"/>
  <c r="J48" i="4"/>
  <c r="J56" i="4"/>
  <c r="J57" i="4"/>
  <c r="B2" i="13"/>
  <c r="B3" i="13"/>
  <c r="B4" i="13"/>
  <c r="B5" i="13"/>
  <c r="B6" i="13"/>
  <c r="B7" i="13"/>
  <c r="B8" i="13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U18" i="2"/>
  <c r="V18" i="2"/>
  <c r="U19" i="2"/>
  <c r="V19" i="2"/>
  <c r="U20" i="2"/>
  <c r="V20" i="2"/>
  <c r="U21" i="2"/>
  <c r="V21" i="2"/>
  <c r="U42" i="2"/>
  <c r="V42" i="2"/>
  <c r="U43" i="2"/>
  <c r="V43" i="2"/>
  <c r="U44" i="2"/>
  <c r="V44" i="2"/>
  <c r="U45" i="2"/>
  <c r="V45" i="2"/>
  <c r="U46" i="2"/>
  <c r="V46" i="2"/>
  <c r="U47" i="2"/>
  <c r="V47" i="2"/>
  <c r="U48" i="2"/>
  <c r="V48" i="2"/>
  <c r="U49" i="2"/>
  <c r="V49" i="2"/>
  <c r="U50" i="2"/>
  <c r="V50" i="2"/>
  <c r="U51" i="2"/>
  <c r="V51" i="2"/>
  <c r="U52" i="2"/>
  <c r="V52" i="2"/>
  <c r="U53" i="2"/>
  <c r="V53" i="2"/>
  <c r="U54" i="2"/>
  <c r="V54" i="2"/>
  <c r="U55" i="2"/>
  <c r="V55" i="2"/>
  <c r="U56" i="2"/>
  <c r="V56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U65" i="2"/>
  <c r="V65" i="2"/>
  <c r="U68" i="2"/>
  <c r="V68" i="2"/>
  <c r="U69" i="2"/>
  <c r="V69" i="2"/>
  <c r="U70" i="2"/>
  <c r="V70" i="2"/>
  <c r="U71" i="2"/>
  <c r="V71" i="2"/>
  <c r="U72" i="2"/>
  <c r="V72" i="2"/>
  <c r="U73" i="2"/>
  <c r="V73" i="2"/>
  <c r="U74" i="2"/>
  <c r="V74" i="2"/>
  <c r="U75" i="2"/>
  <c r="V75" i="2"/>
  <c r="U76" i="2"/>
  <c r="V76" i="2"/>
  <c r="U77" i="2"/>
  <c r="V77" i="2"/>
  <c r="U78" i="2"/>
  <c r="V78" i="2"/>
  <c r="U79" i="2"/>
  <c r="V79" i="2"/>
  <c r="U80" i="2"/>
  <c r="V80" i="2"/>
  <c r="U101" i="2"/>
  <c r="V101" i="2"/>
  <c r="U102" i="2"/>
  <c r="V102" i="2"/>
  <c r="U103" i="2"/>
  <c r="V103" i="2"/>
  <c r="U104" i="2"/>
  <c r="V104" i="2"/>
  <c r="U105" i="2"/>
  <c r="V105" i="2"/>
  <c r="U106" i="2"/>
  <c r="V106" i="2"/>
  <c r="U107" i="2"/>
  <c r="V107" i="2"/>
  <c r="U108" i="2"/>
  <c r="V108" i="2"/>
  <c r="U109" i="2"/>
  <c r="V109" i="2"/>
  <c r="U110" i="2"/>
  <c r="V110" i="2"/>
  <c r="U111" i="2"/>
  <c r="V111" i="2"/>
  <c r="U112" i="2"/>
  <c r="V112" i="2"/>
  <c r="U113" i="2"/>
  <c r="V113" i="2"/>
  <c r="U114" i="2"/>
  <c r="V114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U126" i="2"/>
  <c r="V126" i="2"/>
  <c r="U127" i="2"/>
  <c r="V127" i="2"/>
  <c r="V6" i="2"/>
  <c r="U6" i="2"/>
  <c r="AC78" i="2"/>
  <c r="AC79" i="2"/>
  <c r="AC8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69" i="2"/>
  <c r="AC70" i="2"/>
  <c r="AC71" i="2"/>
  <c r="AC72" i="2"/>
  <c r="AC73" i="2"/>
  <c r="AC74" i="2"/>
  <c r="AC75" i="2"/>
  <c r="AC76" i="2"/>
  <c r="AC77" i="2"/>
  <c r="AC68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" i="2"/>
  <c r="E65" i="12"/>
  <c r="E66" i="12"/>
  <c r="E67" i="12"/>
  <c r="E68" i="12"/>
  <c r="E69" i="12"/>
  <c r="E70" i="12"/>
  <c r="E71" i="12"/>
  <c r="E72" i="12"/>
  <c r="E73" i="12"/>
  <c r="E74" i="12"/>
  <c r="E75" i="12"/>
  <c r="E7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64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2" i="12"/>
  <c r="AW8" i="4"/>
  <c r="E3" i="14" s="1"/>
  <c r="AW9" i="4"/>
  <c r="E4" i="14" s="1"/>
  <c r="AW10" i="4"/>
  <c r="E5" i="14" s="1"/>
  <c r="AW11" i="4"/>
  <c r="E6" i="14" s="1"/>
  <c r="AW12" i="4"/>
  <c r="E7" i="14" s="1"/>
  <c r="AW13" i="4"/>
  <c r="E8" i="14" s="1"/>
  <c r="AW16" i="4"/>
  <c r="E11" i="14" s="1"/>
  <c r="AW17" i="4"/>
  <c r="E12" i="14" s="1"/>
  <c r="AW18" i="4"/>
  <c r="E13" i="14" s="1"/>
  <c r="AW19" i="4"/>
  <c r="E14" i="14" s="1"/>
  <c r="AW20" i="4"/>
  <c r="E15" i="14" s="1"/>
  <c r="AW21" i="4"/>
  <c r="E16" i="14" s="1"/>
  <c r="AW22" i="4"/>
  <c r="E17" i="14" s="1"/>
  <c r="AW25" i="4"/>
  <c r="E20" i="14" s="1"/>
  <c r="AW26" i="4"/>
  <c r="E21" i="14" s="1"/>
  <c r="AW27" i="4"/>
  <c r="E22" i="14" s="1"/>
  <c r="AW28" i="4"/>
  <c r="E23" i="14" s="1"/>
  <c r="AW29" i="4"/>
  <c r="E24" i="14" s="1"/>
  <c r="AW30" i="4"/>
  <c r="E25" i="14" s="1"/>
  <c r="AW31" i="4"/>
  <c r="E26" i="14" s="1"/>
  <c r="AW34" i="4"/>
  <c r="E29" i="14" s="1"/>
  <c r="AW35" i="4"/>
  <c r="E30" i="14" s="1"/>
  <c r="AW36" i="4"/>
  <c r="E31" i="14" s="1"/>
  <c r="AW37" i="4"/>
  <c r="E32" i="14" s="1"/>
  <c r="AW38" i="4"/>
  <c r="E33" i="14" s="1"/>
  <c r="AW39" i="4"/>
  <c r="E34" i="14" s="1"/>
  <c r="AW40" i="4"/>
  <c r="E35" i="14" s="1"/>
  <c r="AW43" i="4"/>
  <c r="E38" i="14" s="1"/>
  <c r="AW44" i="4"/>
  <c r="E39" i="14" s="1"/>
  <c r="AW45" i="4"/>
  <c r="E40" i="14" s="1"/>
  <c r="AW46" i="4"/>
  <c r="E41" i="14" s="1"/>
  <c r="AW47" i="4"/>
  <c r="E42" i="14" s="1"/>
  <c r="AW48" i="4"/>
  <c r="E43" i="14" s="1"/>
  <c r="AW49" i="4"/>
  <c r="E44" i="14" s="1"/>
  <c r="AW52" i="4"/>
  <c r="E47" i="14" s="1"/>
  <c r="AW53" i="4"/>
  <c r="E48" i="14" s="1"/>
  <c r="AW54" i="4"/>
  <c r="E49" i="14" s="1"/>
  <c r="AW55" i="4"/>
  <c r="E50" i="14" s="1"/>
  <c r="AW56" i="4"/>
  <c r="E51" i="14" s="1"/>
  <c r="AW57" i="4"/>
  <c r="E52" i="14" s="1"/>
  <c r="AW58" i="4"/>
  <c r="E53" i="14" s="1"/>
  <c r="AW7" i="4"/>
  <c r="E2" i="14" s="1"/>
  <c r="A45" i="14"/>
  <c r="A27" i="14"/>
  <c r="A9" i="14"/>
  <c r="A36" i="14"/>
  <c r="AS11" i="4"/>
  <c r="J6" i="14" s="1"/>
  <c r="AT11" i="4"/>
  <c r="K6" i="14" s="1"/>
  <c r="AU11" i="4"/>
  <c r="L6" i="14" s="1"/>
  <c r="AV11" i="4"/>
  <c r="M6" i="14" s="1"/>
  <c r="AS12" i="4"/>
  <c r="J7" i="14" s="1"/>
  <c r="AT12" i="4"/>
  <c r="K7" i="14" s="1"/>
  <c r="AU12" i="4"/>
  <c r="L7" i="14" s="1"/>
  <c r="AV12" i="4"/>
  <c r="M7" i="14" s="1"/>
  <c r="AS14" i="4"/>
  <c r="AT14" i="4"/>
  <c r="AU14" i="4"/>
  <c r="AV14" i="4"/>
  <c r="AT15" i="4"/>
  <c r="AU15" i="4"/>
  <c r="AV15" i="4"/>
  <c r="AS20" i="4"/>
  <c r="J15" i="14" s="1"/>
  <c r="AT20" i="4"/>
  <c r="K15" i="14" s="1"/>
  <c r="AU20" i="4"/>
  <c r="L15" i="14" s="1"/>
  <c r="AV20" i="4"/>
  <c r="M15" i="14" s="1"/>
  <c r="AS21" i="4"/>
  <c r="J16" i="14" s="1"/>
  <c r="AT21" i="4"/>
  <c r="K16" i="14" s="1"/>
  <c r="AU21" i="4"/>
  <c r="L16" i="14" s="1"/>
  <c r="AV21" i="4"/>
  <c r="M16" i="14" s="1"/>
  <c r="AS23" i="4"/>
  <c r="AT23" i="4"/>
  <c r="AU23" i="4"/>
  <c r="AV23" i="4"/>
  <c r="AT24" i="4"/>
  <c r="AU24" i="4"/>
  <c r="AV24" i="4"/>
  <c r="AS26" i="4"/>
  <c r="J21" i="14" s="1"/>
  <c r="AT26" i="4"/>
  <c r="K21" i="14" s="1"/>
  <c r="AU26" i="4"/>
  <c r="L21" i="14" s="1"/>
  <c r="AV26" i="4"/>
  <c r="M21" i="14" s="1"/>
  <c r="AS27" i="4"/>
  <c r="J22" i="14" s="1"/>
  <c r="AT27" i="4"/>
  <c r="K22" i="14" s="1"/>
  <c r="AU27" i="4"/>
  <c r="L22" i="14" s="1"/>
  <c r="AV27" i="4"/>
  <c r="M22" i="14" s="1"/>
  <c r="AS28" i="4"/>
  <c r="J23" i="14" s="1"/>
  <c r="AT28" i="4"/>
  <c r="K23" i="14" s="1"/>
  <c r="AU28" i="4"/>
  <c r="L23" i="14" s="1"/>
  <c r="AV28" i="4"/>
  <c r="M23" i="14" s="1"/>
  <c r="AS29" i="4"/>
  <c r="J24" i="14" s="1"/>
  <c r="AT29" i="4"/>
  <c r="K24" i="14" s="1"/>
  <c r="AU29" i="4"/>
  <c r="L24" i="14" s="1"/>
  <c r="AV29" i="4"/>
  <c r="M24" i="14" s="1"/>
  <c r="AS30" i="4"/>
  <c r="J25" i="14" s="1"/>
  <c r="AT30" i="4"/>
  <c r="K25" i="14" s="1"/>
  <c r="AU30" i="4"/>
  <c r="L25" i="14" s="1"/>
  <c r="AV30" i="4"/>
  <c r="M25" i="14" s="1"/>
  <c r="AS32" i="4"/>
  <c r="AT32" i="4"/>
  <c r="AU32" i="4"/>
  <c r="AV32" i="4"/>
  <c r="AT33" i="4"/>
  <c r="AU33" i="4"/>
  <c r="AV33" i="4"/>
  <c r="AS36" i="4"/>
  <c r="J31" i="14" s="1"/>
  <c r="AT36" i="4"/>
  <c r="K31" i="14" s="1"/>
  <c r="AU36" i="4"/>
  <c r="L31" i="14" s="1"/>
  <c r="AV36" i="4"/>
  <c r="M31" i="14" s="1"/>
  <c r="AS37" i="4"/>
  <c r="J32" i="14" s="1"/>
  <c r="AT37" i="4"/>
  <c r="K32" i="14" s="1"/>
  <c r="AU37" i="4"/>
  <c r="L32" i="14" s="1"/>
  <c r="AV37" i="4"/>
  <c r="M32" i="14" s="1"/>
  <c r="AS38" i="4"/>
  <c r="J33" i="14" s="1"/>
  <c r="AT38" i="4"/>
  <c r="K33" i="14" s="1"/>
  <c r="AU38" i="4"/>
  <c r="L33" i="14" s="1"/>
  <c r="AV38" i="4"/>
  <c r="M33" i="14" s="1"/>
  <c r="AS39" i="4"/>
  <c r="J34" i="14" s="1"/>
  <c r="AT39" i="4"/>
  <c r="K34" i="14" s="1"/>
  <c r="AU39" i="4"/>
  <c r="L34" i="14" s="1"/>
  <c r="AV39" i="4"/>
  <c r="M34" i="14" s="1"/>
  <c r="AS41" i="4"/>
  <c r="AT41" i="4"/>
  <c r="AU41" i="4"/>
  <c r="AV41" i="4"/>
  <c r="AT42" i="4"/>
  <c r="AU42" i="4"/>
  <c r="AV42" i="4"/>
  <c r="AS47" i="4"/>
  <c r="J42" i="14" s="1"/>
  <c r="AT47" i="4"/>
  <c r="K42" i="14" s="1"/>
  <c r="AU47" i="4"/>
  <c r="L42" i="14" s="1"/>
  <c r="AV47" i="4"/>
  <c r="M42" i="14" s="1"/>
  <c r="AS48" i="4"/>
  <c r="J43" i="14" s="1"/>
  <c r="AT48" i="4"/>
  <c r="K43" i="14" s="1"/>
  <c r="AU48" i="4"/>
  <c r="L43" i="14" s="1"/>
  <c r="AV48" i="4"/>
  <c r="M43" i="14" s="1"/>
  <c r="AS50" i="4"/>
  <c r="AT50" i="4"/>
  <c r="AU50" i="4"/>
  <c r="AV50" i="4"/>
  <c r="AT51" i="4"/>
  <c r="AU51" i="4"/>
  <c r="AV51" i="4"/>
  <c r="AS56" i="4"/>
  <c r="J51" i="14" s="1"/>
  <c r="AT56" i="4"/>
  <c r="K51" i="14" s="1"/>
  <c r="AU56" i="4"/>
  <c r="L51" i="14" s="1"/>
  <c r="AV56" i="4"/>
  <c r="M51" i="14" s="1"/>
  <c r="AS57" i="4"/>
  <c r="J52" i="14" s="1"/>
  <c r="AT57" i="4"/>
  <c r="K52" i="14" s="1"/>
  <c r="AU57" i="4"/>
  <c r="L52" i="14" s="1"/>
  <c r="AV57" i="4"/>
  <c r="M52" i="14" s="1"/>
  <c r="AV59" i="4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31" i="13"/>
  <c r="A432" i="13"/>
  <c r="A433" i="13"/>
  <c r="A434" i="13"/>
  <c r="A435" i="13"/>
  <c r="A436" i="13"/>
  <c r="A437" i="13"/>
  <c r="A438" i="13"/>
  <c r="A439" i="13"/>
  <c r="A440" i="13"/>
  <c r="A441" i="13"/>
  <c r="A44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247" i="13"/>
  <c r="A248" i="13"/>
  <c r="A282" i="13"/>
  <c r="A283" i="13"/>
  <c r="A284" i="13"/>
  <c r="A295" i="13"/>
  <c r="A310" i="13"/>
  <c r="A311" i="13"/>
  <c r="A312" i="13"/>
  <c r="A313" i="13"/>
  <c r="A314" i="13"/>
  <c r="A317" i="13"/>
  <c r="A318" i="13"/>
  <c r="A342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188" i="13"/>
  <c r="A19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115" i="13"/>
  <c r="A116" i="13"/>
  <c r="A117" i="13"/>
  <c r="A118" i="13"/>
  <c r="A119" i="13"/>
  <c r="A120" i="13"/>
  <c r="A121" i="13"/>
  <c r="A122" i="13"/>
  <c r="G59" i="13"/>
  <c r="B125" i="13"/>
  <c r="B247" i="13"/>
  <c r="AL7" i="2"/>
  <c r="B369" i="13" s="1"/>
  <c r="B126" i="13"/>
  <c r="B248" i="13"/>
  <c r="AL8" i="2"/>
  <c r="B370" i="13" s="1"/>
  <c r="B127" i="13"/>
  <c r="B249" i="13"/>
  <c r="AL9" i="2"/>
  <c r="B371" i="13" s="1"/>
  <c r="B128" i="13"/>
  <c r="B250" i="13"/>
  <c r="AL10" i="2"/>
  <c r="B372" i="13" s="1"/>
  <c r="B129" i="13"/>
  <c r="B251" i="13"/>
  <c r="AL11" i="2"/>
  <c r="B373" i="13" s="1"/>
  <c r="B130" i="13"/>
  <c r="B252" i="13"/>
  <c r="AL12" i="2"/>
  <c r="B374" i="13" s="1"/>
  <c r="B9" i="13"/>
  <c r="B131" i="13"/>
  <c r="B253" i="13"/>
  <c r="AL13" i="2"/>
  <c r="B375" i="13" s="1"/>
  <c r="B10" i="13"/>
  <c r="B132" i="13"/>
  <c r="B254" i="13"/>
  <c r="AL14" i="2"/>
  <c r="B376" i="13" s="1"/>
  <c r="B11" i="13"/>
  <c r="B133" i="13"/>
  <c r="B255" i="13"/>
  <c r="AL15" i="2"/>
  <c r="B377" i="13" s="1"/>
  <c r="B12" i="13"/>
  <c r="B134" i="13"/>
  <c r="B256" i="13"/>
  <c r="AL16" i="2"/>
  <c r="B378" i="13" s="1"/>
  <c r="B13" i="13"/>
  <c r="B135" i="13"/>
  <c r="B257" i="13"/>
  <c r="AL17" i="2"/>
  <c r="B379" i="13" s="1"/>
  <c r="B14" i="13"/>
  <c r="B136" i="13"/>
  <c r="B258" i="13"/>
  <c r="AL18" i="2"/>
  <c r="B380" i="13" s="1"/>
  <c r="B15" i="13"/>
  <c r="B137" i="13"/>
  <c r="B259" i="13"/>
  <c r="AL19" i="2"/>
  <c r="B381" i="13" s="1"/>
  <c r="B16" i="13"/>
  <c r="B138" i="13"/>
  <c r="B260" i="13"/>
  <c r="AL20" i="2"/>
  <c r="B382" i="13" s="1"/>
  <c r="B17" i="13"/>
  <c r="B139" i="13"/>
  <c r="B261" i="13"/>
  <c r="AL21" i="2"/>
  <c r="B383" i="13" s="1"/>
  <c r="B38" i="13"/>
  <c r="B282" i="13"/>
  <c r="AL42" i="2"/>
  <c r="B404" i="13" s="1"/>
  <c r="B39" i="13"/>
  <c r="B161" i="13"/>
  <c r="B283" i="13"/>
  <c r="AL43" i="2"/>
  <c r="B405" i="13" s="1"/>
  <c r="B40" i="13"/>
  <c r="B162" i="13"/>
  <c r="B284" i="13"/>
  <c r="AL44" i="2"/>
  <c r="B406" i="13" s="1"/>
  <c r="B41" i="13"/>
  <c r="B163" i="13"/>
  <c r="B285" i="13"/>
  <c r="AL45" i="2"/>
  <c r="B407" i="13" s="1"/>
  <c r="B42" i="13"/>
  <c r="B164" i="13"/>
  <c r="B286" i="13"/>
  <c r="AL46" i="2"/>
  <c r="B408" i="13" s="1"/>
  <c r="B43" i="13"/>
  <c r="B165" i="13"/>
  <c r="B287" i="13"/>
  <c r="AL47" i="2"/>
  <c r="B409" i="13" s="1"/>
  <c r="B44" i="13"/>
  <c r="B166" i="13"/>
  <c r="B288" i="13"/>
  <c r="AL48" i="2"/>
  <c r="B410" i="13" s="1"/>
  <c r="B45" i="13"/>
  <c r="B167" i="13"/>
  <c r="B289" i="13"/>
  <c r="AL49" i="2"/>
  <c r="B411" i="13" s="1"/>
  <c r="B46" i="13"/>
  <c r="B168" i="13"/>
  <c r="B290" i="13"/>
  <c r="AL50" i="2"/>
  <c r="B412" i="13" s="1"/>
  <c r="B47" i="13"/>
  <c r="B169" i="13"/>
  <c r="B291" i="13"/>
  <c r="AL51" i="2"/>
  <c r="B413" i="13" s="1"/>
  <c r="B48" i="13"/>
  <c r="B170" i="13"/>
  <c r="B292" i="13"/>
  <c r="AL52" i="2"/>
  <c r="B414" i="13" s="1"/>
  <c r="B49" i="13"/>
  <c r="B171" i="13"/>
  <c r="B293" i="13"/>
  <c r="AL53" i="2"/>
  <c r="B415" i="13" s="1"/>
  <c r="B50" i="13"/>
  <c r="B172" i="13"/>
  <c r="B294" i="13"/>
  <c r="AL54" i="2"/>
  <c r="B416" i="13" s="1"/>
  <c r="B51" i="13"/>
  <c r="B173" i="13"/>
  <c r="B295" i="13"/>
  <c r="AL55" i="2"/>
  <c r="B417" i="13" s="1"/>
  <c r="B52" i="13"/>
  <c r="B174" i="13"/>
  <c r="B296" i="13"/>
  <c r="AL56" i="2"/>
  <c r="B418" i="13" s="1"/>
  <c r="B53" i="13"/>
  <c r="B175" i="13"/>
  <c r="B297" i="13"/>
  <c r="AL57" i="2"/>
  <c r="B419" i="13" s="1"/>
  <c r="B54" i="13"/>
  <c r="B176" i="13"/>
  <c r="B298" i="13"/>
  <c r="AL58" i="2"/>
  <c r="B420" i="13" s="1"/>
  <c r="B55" i="13"/>
  <c r="B177" i="13"/>
  <c r="B299" i="13"/>
  <c r="AL59" i="2"/>
  <c r="B421" i="13" s="1"/>
  <c r="B56" i="13"/>
  <c r="B178" i="13"/>
  <c r="B300" i="13"/>
  <c r="AL60" i="2"/>
  <c r="B422" i="13" s="1"/>
  <c r="B57" i="13"/>
  <c r="B179" i="13"/>
  <c r="B301" i="13"/>
  <c r="AL61" i="2"/>
  <c r="B423" i="13" s="1"/>
  <c r="B58" i="13"/>
  <c r="B180" i="13"/>
  <c r="B302" i="13"/>
  <c r="AL62" i="2"/>
  <c r="B424" i="13" s="1"/>
  <c r="B59" i="13"/>
  <c r="B181" i="13"/>
  <c r="B303" i="13"/>
  <c r="AL63" i="2"/>
  <c r="B425" i="13" s="1"/>
  <c r="B60" i="13"/>
  <c r="B182" i="13"/>
  <c r="B304" i="13"/>
  <c r="AL64" i="2"/>
  <c r="B426" i="13" s="1"/>
  <c r="B61" i="13"/>
  <c r="B183" i="13"/>
  <c r="B305" i="13"/>
  <c r="AL65" i="2"/>
  <c r="B427" i="13" s="1"/>
  <c r="B64" i="13"/>
  <c r="B186" i="13"/>
  <c r="B308" i="13"/>
  <c r="AL68" i="2"/>
  <c r="B430" i="13" s="1"/>
  <c r="B65" i="13"/>
  <c r="B187" i="13"/>
  <c r="B309" i="13"/>
  <c r="AL69" i="2"/>
  <c r="B431" i="13" s="1"/>
  <c r="B66" i="13"/>
  <c r="B188" i="13"/>
  <c r="B310" i="13"/>
  <c r="AL70" i="2"/>
  <c r="B432" i="13" s="1"/>
  <c r="B67" i="13"/>
  <c r="B189" i="13"/>
  <c r="B311" i="13"/>
  <c r="AL71" i="2"/>
  <c r="B433" i="13" s="1"/>
  <c r="B68" i="13"/>
  <c r="B190" i="13"/>
  <c r="B312" i="13"/>
  <c r="AL72" i="2"/>
  <c r="B434" i="13" s="1"/>
  <c r="B69" i="13"/>
  <c r="B191" i="13"/>
  <c r="B313" i="13"/>
  <c r="AL73" i="2"/>
  <c r="B435" i="13" s="1"/>
  <c r="B70" i="13"/>
  <c r="B192" i="13"/>
  <c r="B314" i="13"/>
  <c r="AL74" i="2"/>
  <c r="B436" i="13" s="1"/>
  <c r="B71" i="13"/>
  <c r="B193" i="13"/>
  <c r="B315" i="13"/>
  <c r="AL75" i="2"/>
  <c r="B437" i="13" s="1"/>
  <c r="B72" i="13"/>
  <c r="B194" i="13"/>
  <c r="B316" i="13"/>
  <c r="AL76" i="2"/>
  <c r="B438" i="13" s="1"/>
  <c r="B73" i="13"/>
  <c r="B195" i="13"/>
  <c r="B317" i="13"/>
  <c r="AL77" i="2"/>
  <c r="B439" i="13" s="1"/>
  <c r="B74" i="13"/>
  <c r="B196" i="13"/>
  <c r="B318" i="13"/>
  <c r="AL78" i="2"/>
  <c r="B440" i="13" s="1"/>
  <c r="B75" i="13"/>
  <c r="B197" i="13"/>
  <c r="B319" i="13"/>
  <c r="AL79" i="2"/>
  <c r="B441" i="13" s="1"/>
  <c r="B76" i="13"/>
  <c r="B198" i="13"/>
  <c r="B320" i="13"/>
  <c r="AL80" i="2"/>
  <c r="B442" i="13" s="1"/>
  <c r="B97" i="13"/>
  <c r="B219" i="13"/>
  <c r="B341" i="13"/>
  <c r="AL101" i="2"/>
  <c r="B463" i="13" s="1"/>
  <c r="B98" i="13"/>
  <c r="B220" i="13"/>
  <c r="B342" i="13"/>
  <c r="AL102" i="2"/>
  <c r="B464" i="13" s="1"/>
  <c r="B99" i="13"/>
  <c r="B221" i="13"/>
  <c r="B343" i="13"/>
  <c r="AL103" i="2"/>
  <c r="B465" i="13" s="1"/>
  <c r="B100" i="13"/>
  <c r="C100" i="13"/>
  <c r="B222" i="13"/>
  <c r="B344" i="13"/>
  <c r="AL104" i="2"/>
  <c r="B466" i="13" s="1"/>
  <c r="B101" i="13"/>
  <c r="B223" i="13"/>
  <c r="B345" i="13"/>
  <c r="AL105" i="2"/>
  <c r="B467" i="13" s="1"/>
  <c r="B102" i="13"/>
  <c r="B224" i="13"/>
  <c r="B346" i="13"/>
  <c r="AL106" i="2"/>
  <c r="B468" i="13" s="1"/>
  <c r="B103" i="13"/>
  <c r="B225" i="13"/>
  <c r="B347" i="13"/>
  <c r="AL107" i="2"/>
  <c r="B469" i="13" s="1"/>
  <c r="B104" i="13"/>
  <c r="B226" i="13"/>
  <c r="B348" i="13"/>
  <c r="AL108" i="2"/>
  <c r="B470" i="13" s="1"/>
  <c r="B105" i="13"/>
  <c r="B227" i="13"/>
  <c r="B349" i="13"/>
  <c r="AL109" i="2"/>
  <c r="B471" i="13" s="1"/>
  <c r="B106" i="13"/>
  <c r="B228" i="13"/>
  <c r="B350" i="13"/>
  <c r="AL110" i="2"/>
  <c r="B472" i="13" s="1"/>
  <c r="B107" i="13"/>
  <c r="B229" i="13"/>
  <c r="B351" i="13"/>
  <c r="AL111" i="2"/>
  <c r="B473" i="13" s="1"/>
  <c r="B108" i="13"/>
  <c r="C108" i="13"/>
  <c r="B230" i="13"/>
  <c r="B352" i="13"/>
  <c r="AL112" i="2"/>
  <c r="B474" i="13" s="1"/>
  <c r="B109" i="13"/>
  <c r="B231" i="13"/>
  <c r="B353" i="13"/>
  <c r="AL113" i="2"/>
  <c r="B475" i="13" s="1"/>
  <c r="B110" i="13"/>
  <c r="B232" i="13"/>
  <c r="B354" i="13"/>
  <c r="AL114" i="2"/>
  <c r="B476" i="13" s="1"/>
  <c r="B111" i="13"/>
  <c r="B233" i="13"/>
  <c r="B355" i="13"/>
  <c r="AL115" i="2"/>
  <c r="B477" i="13" s="1"/>
  <c r="B112" i="13"/>
  <c r="B234" i="13"/>
  <c r="B356" i="13"/>
  <c r="AL116" i="2"/>
  <c r="B478" i="13" s="1"/>
  <c r="B113" i="13"/>
  <c r="B235" i="13"/>
  <c r="B357" i="13"/>
  <c r="AL117" i="2"/>
  <c r="B479" i="13" s="1"/>
  <c r="B114" i="13"/>
  <c r="C114" i="13"/>
  <c r="B236" i="13"/>
  <c r="B358" i="13"/>
  <c r="AL118" i="2"/>
  <c r="B480" i="13" s="1"/>
  <c r="B115" i="13"/>
  <c r="B237" i="13"/>
  <c r="B359" i="13"/>
  <c r="AL119" i="2"/>
  <c r="B481" i="13" s="1"/>
  <c r="B116" i="13"/>
  <c r="B238" i="13"/>
  <c r="B360" i="13"/>
  <c r="AL120" i="2"/>
  <c r="B482" i="13" s="1"/>
  <c r="B117" i="13"/>
  <c r="B239" i="13"/>
  <c r="B361" i="13"/>
  <c r="AL121" i="2"/>
  <c r="B483" i="13" s="1"/>
  <c r="B118" i="13"/>
  <c r="C118" i="13"/>
  <c r="B240" i="13"/>
  <c r="B362" i="13"/>
  <c r="AL122" i="2"/>
  <c r="B484" i="13" s="1"/>
  <c r="B119" i="13"/>
  <c r="B241" i="13"/>
  <c r="B363" i="13"/>
  <c r="AL123" i="2"/>
  <c r="B485" i="13" s="1"/>
  <c r="B120" i="13"/>
  <c r="B242" i="13"/>
  <c r="B364" i="13"/>
  <c r="AL124" i="2"/>
  <c r="B486" i="13" s="1"/>
  <c r="B121" i="13"/>
  <c r="B243" i="13"/>
  <c r="B365" i="13"/>
  <c r="AL125" i="2"/>
  <c r="B487" i="13" s="1"/>
  <c r="B122" i="13"/>
  <c r="B244" i="13"/>
  <c r="B366" i="13"/>
  <c r="AL126" i="2"/>
  <c r="B488" i="13" s="1"/>
  <c r="B123" i="13"/>
  <c r="B245" i="13"/>
  <c r="B367" i="13"/>
  <c r="AL127" i="2"/>
  <c r="B489" i="13" s="1"/>
  <c r="AL6" i="2"/>
  <c r="B368" i="13" s="1"/>
  <c r="B246" i="13"/>
  <c r="B124" i="13"/>
  <c r="A62" i="12"/>
  <c r="K62" i="12" s="1"/>
  <c r="A63" i="12"/>
  <c r="K63" i="12" s="1"/>
  <c r="A115" i="12"/>
  <c r="A116" i="12"/>
  <c r="A117" i="12"/>
  <c r="A118" i="12"/>
  <c r="A119" i="12"/>
  <c r="A120" i="12"/>
  <c r="A121" i="12"/>
  <c r="A122" i="12"/>
  <c r="AA66" i="2"/>
  <c r="AA67" i="2"/>
  <c r="D2" i="11"/>
  <c r="E2" i="11" s="1"/>
  <c r="C2" i="11"/>
  <c r="B2" i="11"/>
  <c r="A3" i="4"/>
  <c r="W3" i="7"/>
  <c r="V3" i="7"/>
  <c r="U3" i="7"/>
  <c r="R3" i="7"/>
  <c r="Q3" i="7"/>
  <c r="P3" i="7"/>
  <c r="AQ68" i="2"/>
  <c r="K64" i="12" s="1"/>
  <c r="AQ7" i="2"/>
  <c r="K3" i="12" s="1"/>
  <c r="AQ8" i="2"/>
  <c r="K4" i="12" s="1"/>
  <c r="AQ9" i="2"/>
  <c r="K5" i="12" s="1"/>
  <c r="AQ10" i="2"/>
  <c r="K6" i="12" s="1"/>
  <c r="AQ11" i="2"/>
  <c r="K7" i="12" s="1"/>
  <c r="AQ12" i="2"/>
  <c r="K8" i="12" s="1"/>
  <c r="AQ13" i="2"/>
  <c r="K9" i="12" s="1"/>
  <c r="AQ14" i="2"/>
  <c r="K10" i="12" s="1"/>
  <c r="AQ15" i="2"/>
  <c r="K11" i="12" s="1"/>
  <c r="AQ16" i="2"/>
  <c r="K12" i="12" s="1"/>
  <c r="AQ17" i="2"/>
  <c r="K13" i="12" s="1"/>
  <c r="AQ18" i="2"/>
  <c r="K14" i="12" s="1"/>
  <c r="AQ19" i="2"/>
  <c r="K15" i="12" s="1"/>
  <c r="AQ20" i="2"/>
  <c r="K16" i="12" s="1"/>
  <c r="AQ21" i="2"/>
  <c r="K17" i="12" s="1"/>
  <c r="AQ42" i="2"/>
  <c r="K38" i="12" s="1"/>
  <c r="AQ43" i="2"/>
  <c r="K39" i="12" s="1"/>
  <c r="AQ44" i="2"/>
  <c r="K40" i="12" s="1"/>
  <c r="AQ45" i="2"/>
  <c r="K41" i="12" s="1"/>
  <c r="AQ46" i="2"/>
  <c r="K42" i="12" s="1"/>
  <c r="AQ47" i="2"/>
  <c r="K43" i="12" s="1"/>
  <c r="AQ48" i="2"/>
  <c r="K44" i="12" s="1"/>
  <c r="AQ49" i="2"/>
  <c r="K45" i="12" s="1"/>
  <c r="AQ50" i="2"/>
  <c r="K46" i="12" s="1"/>
  <c r="AQ51" i="2"/>
  <c r="K47" i="12" s="1"/>
  <c r="AQ52" i="2"/>
  <c r="K48" i="12" s="1"/>
  <c r="AQ53" i="2"/>
  <c r="K49" i="12" s="1"/>
  <c r="AQ54" i="2"/>
  <c r="K50" i="12" s="1"/>
  <c r="AQ55" i="2"/>
  <c r="K51" i="12" s="1"/>
  <c r="AQ56" i="2"/>
  <c r="K52" i="12" s="1"/>
  <c r="AQ57" i="2"/>
  <c r="K53" i="12" s="1"/>
  <c r="AQ58" i="2"/>
  <c r="K54" i="12" s="1"/>
  <c r="AQ59" i="2"/>
  <c r="K55" i="12" s="1"/>
  <c r="AQ60" i="2"/>
  <c r="K56" i="12" s="1"/>
  <c r="AQ61" i="2"/>
  <c r="K57" i="12" s="1"/>
  <c r="AQ62" i="2"/>
  <c r="K58" i="12" s="1"/>
  <c r="AQ63" i="2"/>
  <c r="K59" i="12" s="1"/>
  <c r="AQ64" i="2"/>
  <c r="K60" i="12" s="1"/>
  <c r="AQ65" i="2"/>
  <c r="K61" i="12" s="1"/>
  <c r="AQ69" i="2"/>
  <c r="K65" i="12" s="1"/>
  <c r="AQ70" i="2"/>
  <c r="K66" i="12" s="1"/>
  <c r="AQ71" i="2"/>
  <c r="K67" i="12" s="1"/>
  <c r="AQ72" i="2"/>
  <c r="K68" i="12" s="1"/>
  <c r="AQ73" i="2"/>
  <c r="K69" i="12" s="1"/>
  <c r="AQ74" i="2"/>
  <c r="K70" i="12" s="1"/>
  <c r="AQ75" i="2"/>
  <c r="K71" i="12" s="1"/>
  <c r="AQ76" i="2"/>
  <c r="K72" i="12" s="1"/>
  <c r="AQ77" i="2"/>
  <c r="K73" i="12" s="1"/>
  <c r="AQ78" i="2"/>
  <c r="K74" i="12" s="1"/>
  <c r="AQ79" i="2"/>
  <c r="K75" i="12" s="1"/>
  <c r="AQ80" i="2"/>
  <c r="K76" i="12" s="1"/>
  <c r="AQ101" i="2"/>
  <c r="K97" i="12" s="1"/>
  <c r="AQ102" i="2"/>
  <c r="K98" i="12" s="1"/>
  <c r="AQ103" i="2"/>
  <c r="K99" i="12" s="1"/>
  <c r="AQ104" i="2"/>
  <c r="K100" i="12" s="1"/>
  <c r="AQ105" i="2"/>
  <c r="K101" i="12" s="1"/>
  <c r="AQ106" i="2"/>
  <c r="K102" i="12" s="1"/>
  <c r="AQ107" i="2"/>
  <c r="K103" i="12" s="1"/>
  <c r="AQ108" i="2"/>
  <c r="K104" i="12" s="1"/>
  <c r="AQ109" i="2"/>
  <c r="K105" i="12" s="1"/>
  <c r="AQ110" i="2"/>
  <c r="K106" i="12" s="1"/>
  <c r="AQ111" i="2"/>
  <c r="K107" i="12" s="1"/>
  <c r="AQ112" i="2"/>
  <c r="K108" i="12" s="1"/>
  <c r="AQ113" i="2"/>
  <c r="K109" i="12" s="1"/>
  <c r="AQ114" i="2"/>
  <c r="K110" i="12" s="1"/>
  <c r="AQ115" i="2"/>
  <c r="K111" i="12" s="1"/>
  <c r="AQ116" i="2"/>
  <c r="K112" i="12" s="1"/>
  <c r="AQ117" i="2"/>
  <c r="K113" i="12" s="1"/>
  <c r="AQ118" i="2"/>
  <c r="K114" i="12" s="1"/>
  <c r="AQ119" i="2"/>
  <c r="K115" i="12" s="1"/>
  <c r="AQ120" i="2"/>
  <c r="K116" i="12" s="1"/>
  <c r="AQ121" i="2"/>
  <c r="K117" i="12" s="1"/>
  <c r="AQ122" i="2"/>
  <c r="K118" i="12" s="1"/>
  <c r="AQ123" i="2"/>
  <c r="K119" i="12" s="1"/>
  <c r="AQ124" i="2"/>
  <c r="K120" i="12" s="1"/>
  <c r="AQ125" i="2"/>
  <c r="K121" i="12" s="1"/>
  <c r="AQ126" i="2"/>
  <c r="K122" i="12" s="1"/>
  <c r="AQ127" i="2"/>
  <c r="K123" i="12" s="1"/>
  <c r="AQ6" i="2"/>
  <c r="K2" i="12" s="1"/>
  <c r="L9" i="10"/>
  <c r="L10" i="10" s="1"/>
  <c r="L11" i="10" s="1"/>
  <c r="L12" i="10" s="1"/>
  <c r="L13" i="10" s="1"/>
  <c r="L14" i="10" s="1"/>
  <c r="L15" i="10" s="1"/>
  <c r="L16" i="10" s="1"/>
  <c r="L17" i="10" s="1"/>
  <c r="O9" i="10"/>
  <c r="O10" i="10" s="1"/>
  <c r="O11" i="10" s="1"/>
  <c r="O12" i="10" s="1"/>
  <c r="O13" i="10" s="1"/>
  <c r="O14" i="10" s="1"/>
  <c r="O15" i="10" s="1"/>
  <c r="O16" i="10" s="1"/>
  <c r="O17" i="10" s="1"/>
  <c r="U56" i="4"/>
  <c r="V56" i="4"/>
  <c r="W56" i="4"/>
  <c r="X56" i="4"/>
  <c r="U57" i="4"/>
  <c r="V57" i="4"/>
  <c r="W57" i="4"/>
  <c r="X57" i="4"/>
  <c r="U48" i="4"/>
  <c r="V48" i="4"/>
  <c r="W48" i="4"/>
  <c r="X48" i="4"/>
  <c r="U36" i="4"/>
  <c r="V36" i="4"/>
  <c r="W36" i="4"/>
  <c r="X36" i="4"/>
  <c r="U37" i="4"/>
  <c r="V37" i="4"/>
  <c r="W37" i="4"/>
  <c r="X37" i="4"/>
  <c r="U38" i="4"/>
  <c r="V38" i="4"/>
  <c r="W38" i="4"/>
  <c r="X38" i="4"/>
  <c r="U39" i="4"/>
  <c r="V39" i="4"/>
  <c r="W39" i="4"/>
  <c r="X39" i="4"/>
  <c r="U26" i="4"/>
  <c r="V26" i="4"/>
  <c r="W26" i="4"/>
  <c r="X26" i="4"/>
  <c r="U27" i="4"/>
  <c r="V27" i="4"/>
  <c r="W27" i="4"/>
  <c r="X27" i="4"/>
  <c r="U28" i="4"/>
  <c r="V28" i="4"/>
  <c r="W28" i="4"/>
  <c r="X28" i="4"/>
  <c r="U29" i="4"/>
  <c r="V29" i="4"/>
  <c r="W29" i="4"/>
  <c r="X29" i="4"/>
  <c r="U30" i="4"/>
  <c r="V30" i="4"/>
  <c r="W30" i="4"/>
  <c r="X30" i="4"/>
  <c r="U20" i="4"/>
  <c r="V20" i="4"/>
  <c r="W20" i="4"/>
  <c r="X20" i="4"/>
  <c r="U21" i="4"/>
  <c r="V21" i="4"/>
  <c r="W21" i="4"/>
  <c r="X21" i="4"/>
  <c r="U11" i="4"/>
  <c r="V11" i="4"/>
  <c r="W11" i="4"/>
  <c r="X11" i="4"/>
  <c r="U12" i="4"/>
  <c r="V12" i="4"/>
  <c r="W12" i="4"/>
  <c r="X12" i="4"/>
  <c r="BB3" i="7"/>
  <c r="BA3" i="7"/>
  <c r="AZ3" i="7"/>
  <c r="E3" i="7"/>
  <c r="C12" i="14" s="1"/>
  <c r="AF39" i="4"/>
  <c r="AE39" i="4"/>
  <c r="AD39" i="4"/>
  <c r="AC39" i="4"/>
  <c r="AF38" i="4"/>
  <c r="AE38" i="4"/>
  <c r="AD38" i="4"/>
  <c r="AC38" i="4"/>
  <c r="AF37" i="4"/>
  <c r="AE37" i="4"/>
  <c r="AD37" i="4"/>
  <c r="AC37" i="4"/>
  <c r="AF36" i="4"/>
  <c r="AE36" i="4"/>
  <c r="AD36" i="4"/>
  <c r="AC36" i="4"/>
  <c r="AF30" i="4"/>
  <c r="AE30" i="4"/>
  <c r="AD30" i="4"/>
  <c r="AC30" i="4"/>
  <c r="AF29" i="4"/>
  <c r="AE29" i="4"/>
  <c r="AD29" i="4"/>
  <c r="AC29" i="4"/>
  <c r="AF28" i="4"/>
  <c r="AE28" i="4"/>
  <c r="AD28" i="4"/>
  <c r="AC28" i="4"/>
  <c r="AF27" i="4"/>
  <c r="AE27" i="4"/>
  <c r="AD27" i="4"/>
  <c r="AC27" i="4"/>
  <c r="AF26" i="4"/>
  <c r="AE26" i="4"/>
  <c r="AD26" i="4"/>
  <c r="AC26" i="4"/>
  <c r="AF21" i="4"/>
  <c r="AE21" i="4"/>
  <c r="AD21" i="4"/>
  <c r="AC21" i="4"/>
  <c r="AF20" i="4"/>
  <c r="AE20" i="4"/>
  <c r="AD20" i="4"/>
  <c r="AC20" i="4"/>
  <c r="AF11" i="4"/>
  <c r="AE11" i="4"/>
  <c r="AD11" i="4"/>
  <c r="AC11" i="4"/>
  <c r="AF12" i="4"/>
  <c r="AE12" i="4"/>
  <c r="AD12" i="4"/>
  <c r="AC12" i="4"/>
  <c r="F4" i="12"/>
  <c r="AH9" i="2"/>
  <c r="AH6" i="2"/>
  <c r="F6" i="12"/>
  <c r="F7" i="12"/>
  <c r="AH13" i="2"/>
  <c r="F11" i="12"/>
  <c r="D12" i="13"/>
  <c r="AH65" i="2"/>
  <c r="F41" i="12"/>
  <c r="F59" i="12"/>
  <c r="F60" i="12"/>
  <c r="F57" i="12"/>
  <c r="D178" i="13"/>
  <c r="T52" i="4"/>
  <c r="T53" i="4"/>
  <c r="T13" i="4"/>
  <c r="T14" i="4"/>
  <c r="T59" i="4"/>
  <c r="T60" i="4"/>
  <c r="T17" i="4"/>
  <c r="T46" i="4"/>
  <c r="T117" i="4"/>
  <c r="T116" i="4"/>
  <c r="T44" i="4"/>
  <c r="AC56" i="4"/>
  <c r="AD56" i="4"/>
  <c r="T42" i="4"/>
  <c r="AE56" i="4"/>
  <c r="T41" i="4"/>
  <c r="AF56" i="4"/>
  <c r="AC57" i="4"/>
  <c r="AD57" i="4"/>
  <c r="AE57" i="4"/>
  <c r="AF57" i="4"/>
  <c r="T49" i="4"/>
  <c r="T9" i="4"/>
  <c r="T10" i="4"/>
  <c r="T48" i="4"/>
  <c r="AC48" i="4"/>
  <c r="AD48" i="4"/>
  <c r="AE48" i="4"/>
  <c r="AF48" i="4"/>
  <c r="F113" i="12"/>
  <c r="AH79" i="2"/>
  <c r="AH80" i="2"/>
  <c r="AH68" i="2"/>
  <c r="AH51" i="2"/>
  <c r="AH126" i="2"/>
  <c r="AH124" i="2"/>
  <c r="F70" i="12"/>
  <c r="F66" i="12"/>
  <c r="F67" i="12"/>
  <c r="AH127" i="2"/>
  <c r="T8" i="4"/>
  <c r="T11" i="4"/>
  <c r="T12" i="4"/>
  <c r="T15" i="4"/>
  <c r="T16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3" i="4"/>
  <c r="T45" i="4"/>
  <c r="T50" i="4"/>
  <c r="T51" i="4"/>
  <c r="T54" i="4"/>
  <c r="T55" i="4"/>
  <c r="T56" i="4"/>
  <c r="T57" i="4"/>
  <c r="T58" i="4"/>
  <c r="T61" i="4"/>
  <c r="T62" i="4"/>
  <c r="T63" i="4"/>
  <c r="T64" i="4"/>
  <c r="T65" i="4"/>
  <c r="T66" i="4"/>
  <c r="T107" i="4"/>
  <c r="T108" i="4"/>
  <c r="T109" i="4"/>
  <c r="T110" i="4"/>
  <c r="T111" i="4"/>
  <c r="T112" i="4"/>
  <c r="T113" i="4"/>
  <c r="T114" i="4"/>
  <c r="T115" i="4"/>
  <c r="T118" i="4"/>
  <c r="T119" i="4"/>
  <c r="T120" i="4"/>
  <c r="T121" i="4"/>
  <c r="T122" i="4"/>
  <c r="T123" i="4"/>
  <c r="T124" i="4"/>
  <c r="T125" i="4"/>
  <c r="T126" i="4"/>
  <c r="T7" i="4"/>
  <c r="F43" i="12"/>
  <c r="N20" i="1"/>
  <c r="C20" i="1"/>
  <c r="AX3" i="7"/>
  <c r="AW3" i="7"/>
  <c r="AK3" i="7"/>
  <c r="AH3" i="7"/>
  <c r="Y3" i="7"/>
  <c r="AB3" i="7"/>
  <c r="T3" i="7"/>
  <c r="S3" i="7"/>
  <c r="O3" i="7"/>
  <c r="N3" i="7"/>
  <c r="M3" i="7"/>
  <c r="L3" i="7"/>
  <c r="K3" i="7"/>
  <c r="J3" i="7"/>
  <c r="I3" i="7"/>
  <c r="H3" i="7"/>
  <c r="G3" i="7"/>
  <c r="F3" i="7"/>
  <c r="D3" i="7"/>
  <c r="C3" i="7"/>
  <c r="B14" i="14" s="1"/>
  <c r="N4" i="4"/>
  <c r="B16" i="4" s="1"/>
  <c r="C16" i="4" s="1"/>
  <c r="AH16" i="4" s="1"/>
  <c r="AF7" i="2"/>
  <c r="D3" i="12" s="1"/>
  <c r="AF8" i="2"/>
  <c r="D4" i="12" s="1"/>
  <c r="AF9" i="2"/>
  <c r="D5" i="12" s="1"/>
  <c r="AF10" i="2"/>
  <c r="D6" i="12" s="1"/>
  <c r="AF11" i="2"/>
  <c r="D7" i="12" s="1"/>
  <c r="AF12" i="2"/>
  <c r="D8" i="12" s="1"/>
  <c r="AF13" i="2"/>
  <c r="D9" i="12" s="1"/>
  <c r="AF14" i="2"/>
  <c r="D10" i="12" s="1"/>
  <c r="AF15" i="2"/>
  <c r="D11" i="12" s="1"/>
  <c r="AF16" i="2"/>
  <c r="D12" i="12" s="1"/>
  <c r="AF17" i="2"/>
  <c r="D13" i="12" s="1"/>
  <c r="F13" i="12"/>
  <c r="AF18" i="2"/>
  <c r="D14" i="12" s="1"/>
  <c r="AF19" i="2"/>
  <c r="D15" i="12" s="1"/>
  <c r="AH19" i="2"/>
  <c r="AF20" i="2"/>
  <c r="D16" i="12" s="1"/>
  <c r="AF21" i="2"/>
  <c r="D17" i="12" s="1"/>
  <c r="AF42" i="2"/>
  <c r="D38" i="12" s="1"/>
  <c r="AF43" i="2"/>
  <c r="D39" i="12" s="1"/>
  <c r="AF44" i="2"/>
  <c r="D40" i="12" s="1"/>
  <c r="AH44" i="2"/>
  <c r="AH49" i="2"/>
  <c r="F46" i="12"/>
  <c r="F49" i="12"/>
  <c r="F50" i="12"/>
  <c r="F51" i="12"/>
  <c r="F52" i="12"/>
  <c r="AH57" i="2"/>
  <c r="AH59" i="2"/>
  <c r="AF68" i="2"/>
  <c r="D64" i="12" s="1"/>
  <c r="AF69" i="2"/>
  <c r="D65" i="12" s="1"/>
  <c r="AF70" i="2"/>
  <c r="D66" i="12" s="1"/>
  <c r="AF71" i="2"/>
  <c r="D67" i="12" s="1"/>
  <c r="AF72" i="2"/>
  <c r="D68" i="12" s="1"/>
  <c r="AF73" i="2"/>
  <c r="D69" i="12" s="1"/>
  <c r="AF74" i="2"/>
  <c r="D70" i="12" s="1"/>
  <c r="AF75" i="2"/>
  <c r="D71" i="12" s="1"/>
  <c r="AF76" i="2"/>
  <c r="D72" i="12" s="1"/>
  <c r="AF77" i="2"/>
  <c r="D73" i="12" s="1"/>
  <c r="D317" i="13"/>
  <c r="AF78" i="2"/>
  <c r="D74" i="12" s="1"/>
  <c r="G74" i="12"/>
  <c r="AF79" i="2"/>
  <c r="D75" i="12" s="1"/>
  <c r="AF80" i="2"/>
  <c r="D76" i="12" s="1"/>
  <c r="AF101" i="2"/>
  <c r="D97" i="12" s="1"/>
  <c r="F97" i="12"/>
  <c r="AF102" i="2"/>
  <c r="D98" i="12" s="1"/>
  <c r="AF103" i="2"/>
  <c r="D99" i="12" s="1"/>
  <c r="D99" i="13"/>
  <c r="AF104" i="2"/>
  <c r="D100" i="12" s="1"/>
  <c r="D344" i="13"/>
  <c r="D102" i="13"/>
  <c r="F104" i="12"/>
  <c r="F105" i="12"/>
  <c r="AH110" i="2"/>
  <c r="AH111" i="2"/>
  <c r="F108" i="12"/>
  <c r="G109" i="12"/>
  <c r="AH115" i="2"/>
  <c r="F117" i="12"/>
  <c r="AF6" i="2"/>
  <c r="D2" i="12" s="1"/>
  <c r="A1" i="4"/>
  <c r="Y48" i="4"/>
  <c r="Z48" i="4"/>
  <c r="AA48" i="4"/>
  <c r="AB48" i="4"/>
  <c r="Y56" i="4"/>
  <c r="Z56" i="4"/>
  <c r="AA56" i="4"/>
  <c r="AB56" i="4"/>
  <c r="Y57" i="4"/>
  <c r="Z57" i="4"/>
  <c r="AA57" i="4"/>
  <c r="AB57" i="4"/>
  <c r="A21" i="4"/>
  <c r="A22" i="4"/>
  <c r="A20" i="4"/>
  <c r="D3" i="4"/>
  <c r="A1" i="2"/>
  <c r="C3" i="2"/>
  <c r="S127" i="2"/>
  <c r="T127" i="2"/>
  <c r="S126" i="2"/>
  <c r="T126" i="2"/>
  <c r="S125" i="2"/>
  <c r="T125" i="2"/>
  <c r="S124" i="2"/>
  <c r="T124" i="2"/>
  <c r="S123" i="2"/>
  <c r="T123" i="2"/>
  <c r="S122" i="2"/>
  <c r="T122" i="2"/>
  <c r="S121" i="2"/>
  <c r="T121" i="2"/>
  <c r="S120" i="2"/>
  <c r="T120" i="2"/>
  <c r="S119" i="2"/>
  <c r="T119" i="2"/>
  <c r="S118" i="2"/>
  <c r="T118" i="2"/>
  <c r="S117" i="2"/>
  <c r="T117" i="2"/>
  <c r="S116" i="2"/>
  <c r="T116" i="2"/>
  <c r="S115" i="2"/>
  <c r="T115" i="2"/>
  <c r="S114" i="2"/>
  <c r="T114" i="2"/>
  <c r="S113" i="2"/>
  <c r="T113" i="2"/>
  <c r="S112" i="2"/>
  <c r="T112" i="2"/>
  <c r="S111" i="2"/>
  <c r="T111" i="2"/>
  <c r="S110" i="2"/>
  <c r="T110" i="2"/>
  <c r="S109" i="2"/>
  <c r="T109" i="2"/>
  <c r="S108" i="2"/>
  <c r="T108" i="2"/>
  <c r="S107" i="2"/>
  <c r="T107" i="2"/>
  <c r="S106" i="2"/>
  <c r="T106" i="2"/>
  <c r="S105" i="2"/>
  <c r="T105" i="2"/>
  <c r="S104" i="2"/>
  <c r="T104" i="2"/>
  <c r="S103" i="2"/>
  <c r="T103" i="2"/>
  <c r="S102" i="2"/>
  <c r="T102" i="2"/>
  <c r="S101" i="2"/>
  <c r="T101" i="2"/>
  <c r="S80" i="2"/>
  <c r="T80" i="2"/>
  <c r="S79" i="2"/>
  <c r="T79" i="2"/>
  <c r="S78" i="2"/>
  <c r="T78" i="2"/>
  <c r="S77" i="2"/>
  <c r="T77" i="2"/>
  <c r="S76" i="2"/>
  <c r="T76" i="2"/>
  <c r="S75" i="2"/>
  <c r="T75" i="2"/>
  <c r="S74" i="2"/>
  <c r="T74" i="2"/>
  <c r="S73" i="2"/>
  <c r="T73" i="2"/>
  <c r="S72" i="2"/>
  <c r="T72" i="2"/>
  <c r="S71" i="2"/>
  <c r="T71" i="2"/>
  <c r="S70" i="2"/>
  <c r="T70" i="2"/>
  <c r="S69" i="2"/>
  <c r="T69" i="2"/>
  <c r="S68" i="2"/>
  <c r="T68" i="2"/>
  <c r="S7" i="2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42" i="2"/>
  <c r="T42" i="2"/>
  <c r="S43" i="2"/>
  <c r="T43" i="2"/>
  <c r="S44" i="2"/>
  <c r="T44" i="2"/>
  <c r="S45" i="2"/>
  <c r="T45" i="2"/>
  <c r="S46" i="2"/>
  <c r="T46" i="2"/>
  <c r="S47" i="2"/>
  <c r="T47" i="2"/>
  <c r="S48" i="2"/>
  <c r="T48" i="2"/>
  <c r="S49" i="2"/>
  <c r="T49" i="2"/>
  <c r="S50" i="2"/>
  <c r="T50" i="2"/>
  <c r="S51" i="2"/>
  <c r="T51" i="2"/>
  <c r="S52" i="2"/>
  <c r="T52" i="2"/>
  <c r="S53" i="2"/>
  <c r="T53" i="2"/>
  <c r="S54" i="2"/>
  <c r="T54" i="2"/>
  <c r="S55" i="2"/>
  <c r="T55" i="2"/>
  <c r="S56" i="2"/>
  <c r="T56" i="2"/>
  <c r="S57" i="2"/>
  <c r="T57" i="2"/>
  <c r="S58" i="2"/>
  <c r="T58" i="2"/>
  <c r="S59" i="2"/>
  <c r="T59" i="2"/>
  <c r="S60" i="2"/>
  <c r="T60" i="2"/>
  <c r="S61" i="2"/>
  <c r="T61" i="2"/>
  <c r="S62" i="2"/>
  <c r="T62" i="2"/>
  <c r="S63" i="2"/>
  <c r="T63" i="2"/>
  <c r="S64" i="2"/>
  <c r="T64" i="2"/>
  <c r="S65" i="2"/>
  <c r="T65" i="2"/>
  <c r="S6" i="2"/>
  <c r="T6" i="2"/>
  <c r="A68" i="2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F45" i="2"/>
  <c r="D41" i="12" s="1"/>
  <c r="AF46" i="2"/>
  <c r="D42" i="12" s="1"/>
  <c r="AF47" i="2"/>
  <c r="D43" i="12" s="1"/>
  <c r="AF48" i="2"/>
  <c r="D44" i="12" s="1"/>
  <c r="AF49" i="2"/>
  <c r="D45" i="12" s="1"/>
  <c r="AF50" i="2"/>
  <c r="D46" i="12" s="1"/>
  <c r="AF51" i="2"/>
  <c r="D47" i="12" s="1"/>
  <c r="AF52" i="2"/>
  <c r="D48" i="12" s="1"/>
  <c r="AF53" i="2"/>
  <c r="D49" i="12" s="1"/>
  <c r="AF54" i="2"/>
  <c r="D50" i="12" s="1"/>
  <c r="AF55" i="2"/>
  <c r="D51" i="12" s="1"/>
  <c r="AF56" i="2"/>
  <c r="D52" i="12" s="1"/>
  <c r="AF57" i="2"/>
  <c r="D53" i="12" s="1"/>
  <c r="AF58" i="2"/>
  <c r="D54" i="12" s="1"/>
  <c r="AF59" i="2"/>
  <c r="D55" i="12" s="1"/>
  <c r="AF60" i="2"/>
  <c r="D56" i="12" s="1"/>
  <c r="AF61" i="2"/>
  <c r="D57" i="12" s="1"/>
  <c r="AF62" i="2"/>
  <c r="D58" i="12" s="1"/>
  <c r="AF63" i="2"/>
  <c r="D59" i="12" s="1"/>
  <c r="AF64" i="2"/>
  <c r="D60" i="12" s="1"/>
  <c r="AF65" i="2"/>
  <c r="D61" i="12" s="1"/>
  <c r="AF105" i="2"/>
  <c r="D101" i="12" s="1"/>
  <c r="AF106" i="2"/>
  <c r="D102" i="12" s="1"/>
  <c r="AF107" i="2"/>
  <c r="D103" i="12" s="1"/>
  <c r="AF108" i="2"/>
  <c r="D104" i="12" s="1"/>
  <c r="AF109" i="2"/>
  <c r="D105" i="12" s="1"/>
  <c r="AF110" i="2"/>
  <c r="D106" i="12" s="1"/>
  <c r="AF111" i="2"/>
  <c r="D107" i="12" s="1"/>
  <c r="AF112" i="2"/>
  <c r="D108" i="12" s="1"/>
  <c r="AF113" i="2"/>
  <c r="D109" i="12" s="1"/>
  <c r="AF114" i="2"/>
  <c r="D110" i="12" s="1"/>
  <c r="AF115" i="2"/>
  <c r="D111" i="12" s="1"/>
  <c r="AF116" i="2"/>
  <c r="D112" i="12" s="1"/>
  <c r="AF117" i="2"/>
  <c r="D113" i="12" s="1"/>
  <c r="AF118" i="2"/>
  <c r="D114" i="12" s="1"/>
  <c r="AF119" i="2"/>
  <c r="D115" i="12" s="1"/>
  <c r="AF120" i="2"/>
  <c r="D116" i="12" s="1"/>
  <c r="AF121" i="2"/>
  <c r="D117" i="12" s="1"/>
  <c r="AF122" i="2"/>
  <c r="D118" i="12" s="1"/>
  <c r="AF123" i="2"/>
  <c r="D119" i="12" s="1"/>
  <c r="AF124" i="2"/>
  <c r="D120" i="12" s="1"/>
  <c r="AF125" i="2"/>
  <c r="D121" i="12" s="1"/>
  <c r="AF126" i="2"/>
  <c r="D122" i="12" s="1"/>
  <c r="AF127" i="2"/>
  <c r="D123" i="12" s="1"/>
  <c r="F9" i="12"/>
  <c r="D243" i="13"/>
  <c r="A368" i="13"/>
  <c r="A427" i="13"/>
  <c r="A430" i="13"/>
  <c r="A367" i="13"/>
  <c r="A245" i="13"/>
  <c r="A123" i="12"/>
  <c r="A489" i="13"/>
  <c r="A123" i="13"/>
  <c r="AV22" i="4"/>
  <c r="M17" i="14" s="1"/>
  <c r="AS58" i="4"/>
  <c r="J53" i="14" s="1"/>
  <c r="U58" i="4"/>
  <c r="X13" i="4"/>
  <c r="AV13" i="4"/>
  <c r="M8" i="14" s="1"/>
  <c r="Y58" i="4"/>
  <c r="AF22" i="4"/>
  <c r="AC58" i="4"/>
  <c r="X22" i="4"/>
  <c r="AD58" i="4"/>
  <c r="AE25" i="4"/>
  <c r="AC40" i="4"/>
  <c r="AD22" i="4"/>
  <c r="W13" i="4"/>
  <c r="U40" i="4"/>
  <c r="X40" i="4"/>
  <c r="V58" i="4"/>
  <c r="X58" i="4"/>
  <c r="W40" i="4"/>
  <c r="AD13" i="4"/>
  <c r="AD40" i="4"/>
  <c r="AE31" i="4"/>
  <c r="U13" i="4"/>
  <c r="X49" i="4"/>
  <c r="W58" i="4"/>
  <c r="Z49" i="4"/>
  <c r="AF58" i="4"/>
  <c r="V31" i="4"/>
  <c r="AT58" i="4"/>
  <c r="K53" i="14" s="1"/>
  <c r="AT25" i="4"/>
  <c r="K20" i="14" s="1"/>
  <c r="AU13" i="4"/>
  <c r="L8" i="14" s="1"/>
  <c r="AU22" i="4"/>
  <c r="L17" i="14" s="1"/>
  <c r="AU40" i="4"/>
  <c r="L35" i="14" s="1"/>
  <c r="AU58" i="4"/>
  <c r="L53" i="14" s="1"/>
  <c r="AF13" i="4"/>
  <c r="U22" i="4"/>
  <c r="AB49" i="4"/>
  <c r="W49" i="4"/>
  <c r="Y49" i="4"/>
  <c r="AS31" i="4"/>
  <c r="J26" i="14" s="1"/>
  <c r="AS22" i="4"/>
  <c r="J17" i="14" s="1"/>
  <c r="AS40" i="4"/>
  <c r="J35" i="14" s="1"/>
  <c r="AF25" i="4"/>
  <c r="AV40" i="4"/>
  <c r="M35" i="14" s="1"/>
  <c r="AV58" i="4"/>
  <c r="M53" i="14" s="1"/>
  <c r="AV25" i="4"/>
  <c r="M20" i="14" s="1"/>
  <c r="AS13" i="4"/>
  <c r="J8" i="14" s="1"/>
  <c r="AC22" i="4"/>
  <c r="AC49" i="4"/>
  <c r="AC25" i="4"/>
  <c r="AD49" i="4"/>
  <c r="AF40" i="4"/>
  <c r="AE58" i="4"/>
  <c r="W22" i="4"/>
  <c r="U25" i="4"/>
  <c r="AA58" i="4"/>
  <c r="V25" i="4"/>
  <c r="U49" i="4"/>
  <c r="AD31" i="4"/>
  <c r="V49" i="4"/>
  <c r="AD25" i="4"/>
  <c r="AC31" i="4"/>
  <c r="AF49" i="4"/>
  <c r="AE49" i="4"/>
  <c r="AE13" i="4"/>
  <c r="V22" i="4"/>
  <c r="AB58" i="4"/>
  <c r="X31" i="4"/>
  <c r="W25" i="4"/>
  <c r="V13" i="4"/>
  <c r="X25" i="4"/>
  <c r="Z58" i="4"/>
  <c r="AS25" i="4"/>
  <c r="J20" i="14" s="1"/>
  <c r="AS49" i="4"/>
  <c r="J44" i="14" s="1"/>
  <c r="AT13" i="4"/>
  <c r="K8" i="14" s="1"/>
  <c r="AU25" i="4"/>
  <c r="L20" i="14" s="1"/>
  <c r="AV31" i="4"/>
  <c r="M26" i="14" s="1"/>
  <c r="AV49" i="4"/>
  <c r="M44" i="14" s="1"/>
  <c r="U31" i="4"/>
  <c r="AA49" i="4"/>
  <c r="W31" i="4"/>
  <c r="V40" i="4"/>
  <c r="AT22" i="4"/>
  <c r="K17" i="14" s="1"/>
  <c r="AT40" i="4"/>
  <c r="K35" i="14" s="1"/>
  <c r="AT31" i="4"/>
  <c r="K26" i="14" s="1"/>
  <c r="AT49" i="4"/>
  <c r="K44" i="14" s="1"/>
  <c r="AU31" i="4"/>
  <c r="L26" i="14" s="1"/>
  <c r="AU49" i="4"/>
  <c r="L44" i="14" s="1"/>
  <c r="AE40" i="4"/>
  <c r="J58" i="4"/>
  <c r="AF31" i="4"/>
  <c r="AE22" i="4"/>
  <c r="J49" i="4"/>
  <c r="AC13" i="4"/>
  <c r="C24" i="14" l="1"/>
  <c r="C8" i="14"/>
  <c r="Y124" i="2"/>
  <c r="C17" i="14"/>
  <c r="C5" i="14"/>
  <c r="AJ16" i="4"/>
  <c r="A11" i="14"/>
  <c r="Y122" i="2"/>
  <c r="AB122" i="2" s="1"/>
  <c r="C47" i="14"/>
  <c r="C49" i="14"/>
  <c r="C31" i="14"/>
  <c r="C38" i="14"/>
  <c r="L70" i="12"/>
  <c r="L96" i="12"/>
  <c r="L94" i="12"/>
  <c r="L92" i="12"/>
  <c r="L90" i="12"/>
  <c r="L88" i="12"/>
  <c r="L86" i="12"/>
  <c r="L84" i="12"/>
  <c r="L82" i="12"/>
  <c r="L80" i="12"/>
  <c r="L78" i="12"/>
  <c r="L37" i="12"/>
  <c r="L35" i="12"/>
  <c r="L33" i="12"/>
  <c r="L31" i="12"/>
  <c r="L29" i="12"/>
  <c r="L27" i="12"/>
  <c r="L25" i="12"/>
  <c r="L23" i="12"/>
  <c r="L21" i="12"/>
  <c r="L19" i="12"/>
  <c r="L95" i="12"/>
  <c r="L93" i="12"/>
  <c r="L91" i="12"/>
  <c r="L89" i="12"/>
  <c r="L87" i="12"/>
  <c r="L85" i="12"/>
  <c r="L83" i="12"/>
  <c r="L81" i="12"/>
  <c r="L79" i="12"/>
  <c r="L77" i="12"/>
  <c r="L36" i="12"/>
  <c r="L34" i="12"/>
  <c r="L32" i="12"/>
  <c r="L30" i="12"/>
  <c r="L28" i="12"/>
  <c r="L26" i="12"/>
  <c r="L24" i="12"/>
  <c r="L22" i="12"/>
  <c r="L20" i="12"/>
  <c r="L18" i="12"/>
  <c r="B7" i="4"/>
  <c r="A7" i="4" s="1"/>
  <c r="B53" i="4"/>
  <c r="B45" i="4"/>
  <c r="B34" i="4"/>
  <c r="B17" i="4"/>
  <c r="B55" i="4"/>
  <c r="B35" i="4"/>
  <c r="C35" i="4" s="1"/>
  <c r="AH35" i="4" s="1"/>
  <c r="B9" i="4"/>
  <c r="A9" i="4" s="1"/>
  <c r="B54" i="4"/>
  <c r="B46" i="4"/>
  <c r="B43" i="4"/>
  <c r="A43" i="4" s="1"/>
  <c r="B18" i="4"/>
  <c r="C18" i="4" s="1"/>
  <c r="AH18" i="4" s="1"/>
  <c r="B8" i="4"/>
  <c r="A8" i="4" s="1"/>
  <c r="B52" i="4"/>
  <c r="A52" i="4" s="1"/>
  <c r="B19" i="4"/>
  <c r="C19" i="4" s="1"/>
  <c r="AH19" i="4" s="1"/>
  <c r="B44" i="4"/>
  <c r="B10" i="4"/>
  <c r="Y112" i="2"/>
  <c r="AB112" i="2" s="1"/>
  <c r="AC128" i="2"/>
  <c r="H25" i="1" s="1"/>
  <c r="X3" i="7" s="1"/>
  <c r="Z3" i="7" s="1"/>
  <c r="AG127" i="2"/>
  <c r="C123" i="12" s="1"/>
  <c r="Y121" i="2"/>
  <c r="AG109" i="2"/>
  <c r="C105" i="12" s="1"/>
  <c r="AG73" i="2"/>
  <c r="C69" i="12" s="1"/>
  <c r="AG19" i="2"/>
  <c r="C15" i="12" s="1"/>
  <c r="AG126" i="2"/>
  <c r="C122" i="12" s="1"/>
  <c r="AG122" i="2"/>
  <c r="C118" i="12" s="1"/>
  <c r="Y127" i="2"/>
  <c r="AB127" i="2" s="1"/>
  <c r="AG48" i="2"/>
  <c r="C44" i="12" s="1"/>
  <c r="AC66" i="2"/>
  <c r="D22" i="4"/>
  <c r="D12" i="4"/>
  <c r="D11" i="4"/>
  <c r="D21" i="4"/>
  <c r="D13" i="4"/>
  <c r="Y58" i="2"/>
  <c r="AB58" i="2" s="1"/>
  <c r="AG55" i="2"/>
  <c r="C51" i="12" s="1"/>
  <c r="F62" i="12"/>
  <c r="L75" i="12"/>
  <c r="L42" i="12"/>
  <c r="L5" i="12"/>
  <c r="L57" i="12"/>
  <c r="L112" i="12"/>
  <c r="L45" i="12"/>
  <c r="L2" i="12"/>
  <c r="L10" i="12"/>
  <c r="L100" i="12"/>
  <c r="L61" i="12"/>
  <c r="L9" i="12"/>
  <c r="L99" i="12"/>
  <c r="L46" i="12"/>
  <c r="L116" i="12"/>
  <c r="L115" i="12"/>
  <c r="L41" i="12"/>
  <c r="L111" i="12"/>
  <c r="L58" i="12"/>
  <c r="L6" i="12"/>
  <c r="L76" i="12"/>
  <c r="L53" i="12"/>
  <c r="L17" i="12"/>
  <c r="L123" i="12"/>
  <c r="L107" i="12"/>
  <c r="L71" i="12"/>
  <c r="L54" i="12"/>
  <c r="L38" i="12"/>
  <c r="L64" i="12"/>
  <c r="L108" i="12"/>
  <c r="L72" i="12"/>
  <c r="L49" i="12"/>
  <c r="L13" i="12"/>
  <c r="L119" i="12"/>
  <c r="L103" i="12"/>
  <c r="L67" i="12"/>
  <c r="L50" i="12"/>
  <c r="L14" i="12"/>
  <c r="L120" i="12"/>
  <c r="L104" i="12"/>
  <c r="L68" i="12"/>
  <c r="AW6" i="2"/>
  <c r="AV6" i="2"/>
  <c r="AX6" i="2"/>
  <c r="AW54" i="2"/>
  <c r="AX54" i="2"/>
  <c r="AV54" i="2"/>
  <c r="AW50" i="2"/>
  <c r="AX50" i="2"/>
  <c r="AV50" i="2"/>
  <c r="AW18" i="2"/>
  <c r="AX18" i="2"/>
  <c r="AV18" i="2"/>
  <c r="AW68" i="2"/>
  <c r="AV68" i="2"/>
  <c r="AX68" i="2"/>
  <c r="AX125" i="2"/>
  <c r="AV125" i="2"/>
  <c r="AW125" i="2"/>
  <c r="AX121" i="2"/>
  <c r="AV121" i="2"/>
  <c r="AW121" i="2"/>
  <c r="AX109" i="2"/>
  <c r="AV109" i="2"/>
  <c r="AW109" i="2"/>
  <c r="AW116" i="2"/>
  <c r="AX116" i="2"/>
  <c r="AV116" i="2"/>
  <c r="AW62" i="2"/>
  <c r="AX62" i="2"/>
  <c r="AV62" i="2"/>
  <c r="AW46" i="2"/>
  <c r="AX46" i="2"/>
  <c r="AV46" i="2"/>
  <c r="AW14" i="2"/>
  <c r="AX14" i="2"/>
  <c r="AV14" i="2"/>
  <c r="AW74" i="2"/>
  <c r="AV74" i="2"/>
  <c r="AX74" i="2"/>
  <c r="AX117" i="2"/>
  <c r="AV117" i="2"/>
  <c r="AW117" i="2"/>
  <c r="AX105" i="2"/>
  <c r="AV105" i="2"/>
  <c r="AW105" i="2"/>
  <c r="AV65" i="2"/>
  <c r="AW65" i="2"/>
  <c r="AX65" i="2"/>
  <c r="AV57" i="2"/>
  <c r="AW57" i="2"/>
  <c r="AX57" i="2"/>
  <c r="AV49" i="2"/>
  <c r="AX49" i="2"/>
  <c r="AW49" i="2"/>
  <c r="AV17" i="2"/>
  <c r="AX17" i="2"/>
  <c r="AW17" i="2"/>
  <c r="AV13" i="2"/>
  <c r="AW13" i="2"/>
  <c r="AX13" i="2"/>
  <c r="AX77" i="2"/>
  <c r="AV77" i="2"/>
  <c r="AW77" i="2"/>
  <c r="AX69" i="2"/>
  <c r="AV69" i="2"/>
  <c r="AW69" i="2"/>
  <c r="AW112" i="2"/>
  <c r="AX112" i="2"/>
  <c r="AV112" i="2"/>
  <c r="AW104" i="2"/>
  <c r="AX104" i="2"/>
  <c r="AV104" i="2"/>
  <c r="Y126" i="2"/>
  <c r="AB126" i="2" s="1"/>
  <c r="X126" i="2" s="1"/>
  <c r="C63" i="12"/>
  <c r="AV64" i="2"/>
  <c r="AW64" i="2"/>
  <c r="AX64" i="2"/>
  <c r="AV60" i="2"/>
  <c r="AX60" i="2"/>
  <c r="AW60" i="2"/>
  <c r="AV56" i="2"/>
  <c r="AX56" i="2"/>
  <c r="AW56" i="2"/>
  <c r="AV52" i="2"/>
  <c r="AX52" i="2"/>
  <c r="AW52" i="2"/>
  <c r="AV48" i="2"/>
  <c r="AX48" i="2"/>
  <c r="AW48" i="2"/>
  <c r="AV44" i="2"/>
  <c r="AW44" i="2"/>
  <c r="AX44" i="2"/>
  <c r="AW20" i="2"/>
  <c r="AV20" i="2"/>
  <c r="AX20" i="2"/>
  <c r="AV16" i="2"/>
  <c r="AW16" i="2"/>
  <c r="AX16" i="2"/>
  <c r="AV12" i="2"/>
  <c r="AW12" i="2"/>
  <c r="AX12" i="2"/>
  <c r="AW8" i="2"/>
  <c r="AV8" i="2"/>
  <c r="AX8" i="2"/>
  <c r="AW76" i="2"/>
  <c r="AX76" i="2"/>
  <c r="AV76" i="2"/>
  <c r="AW72" i="2"/>
  <c r="AX72" i="2"/>
  <c r="AV72" i="2"/>
  <c r="AV127" i="2"/>
  <c r="AX127" i="2"/>
  <c r="AW127" i="2"/>
  <c r="AV123" i="2"/>
  <c r="AX123" i="2"/>
  <c r="AW123" i="2"/>
  <c r="AV119" i="2"/>
  <c r="AW119" i="2"/>
  <c r="AX119" i="2"/>
  <c r="AV115" i="2"/>
  <c r="AW115" i="2"/>
  <c r="AX115" i="2"/>
  <c r="AV111" i="2"/>
  <c r="AX111" i="2"/>
  <c r="AW111" i="2"/>
  <c r="AV107" i="2"/>
  <c r="AW107" i="2"/>
  <c r="AX107" i="2"/>
  <c r="AV103" i="2"/>
  <c r="AX103" i="2"/>
  <c r="AW103" i="2"/>
  <c r="AV79" i="2"/>
  <c r="AW79" i="2"/>
  <c r="AX79" i="2"/>
  <c r="AG124" i="2"/>
  <c r="C120" i="12" s="1"/>
  <c r="Y120" i="2"/>
  <c r="AB120" i="2" s="1"/>
  <c r="AG118" i="2"/>
  <c r="C114" i="12" s="1"/>
  <c r="Y104" i="2"/>
  <c r="AB104" i="2" s="1"/>
  <c r="AG102" i="2"/>
  <c r="C98" i="12" s="1"/>
  <c r="Y76" i="2"/>
  <c r="AB76" i="2" s="1"/>
  <c r="Y68" i="2"/>
  <c r="AB68" i="2" s="1"/>
  <c r="AG64" i="2"/>
  <c r="C60" i="12" s="1"/>
  <c r="Y50" i="2"/>
  <c r="AB50" i="2" s="1"/>
  <c r="Y42" i="2"/>
  <c r="AB42" i="2" s="1"/>
  <c r="AG12" i="2"/>
  <c r="C8" i="12" s="1"/>
  <c r="AW58" i="2"/>
  <c r="AX58" i="2"/>
  <c r="AV58" i="2"/>
  <c r="AW42" i="2"/>
  <c r="AX42" i="2"/>
  <c r="AV42" i="2"/>
  <c r="AW10" i="2"/>
  <c r="AX10" i="2"/>
  <c r="AV10" i="2"/>
  <c r="AV70" i="2"/>
  <c r="AW70" i="2"/>
  <c r="AX70" i="2"/>
  <c r="AX113" i="2"/>
  <c r="AV113" i="2"/>
  <c r="AW113" i="2"/>
  <c r="AX101" i="2"/>
  <c r="AV101" i="2"/>
  <c r="AW101" i="2"/>
  <c r="AV61" i="2"/>
  <c r="AW61" i="2"/>
  <c r="AX61" i="2"/>
  <c r="AV53" i="2"/>
  <c r="AW53" i="2"/>
  <c r="AX53" i="2"/>
  <c r="AV45" i="2"/>
  <c r="AW45" i="2"/>
  <c r="AX45" i="2"/>
  <c r="AV21" i="2"/>
  <c r="AW21" i="2"/>
  <c r="AX21" i="2"/>
  <c r="AV9" i="2"/>
  <c r="AW9" i="2"/>
  <c r="AX9" i="2"/>
  <c r="AX73" i="2"/>
  <c r="AV73" i="2"/>
  <c r="AW73" i="2"/>
  <c r="AW124" i="2"/>
  <c r="AX124" i="2"/>
  <c r="AV124" i="2"/>
  <c r="AW120" i="2"/>
  <c r="AX120" i="2"/>
  <c r="AV120" i="2"/>
  <c r="AW108" i="2"/>
  <c r="AX108" i="2"/>
  <c r="AV108" i="2"/>
  <c r="AW80" i="2"/>
  <c r="AX80" i="2"/>
  <c r="AV80" i="2"/>
  <c r="AX63" i="2"/>
  <c r="AW63" i="2"/>
  <c r="AV63" i="2"/>
  <c r="AX59" i="2"/>
  <c r="AV59" i="2"/>
  <c r="AW59" i="2"/>
  <c r="AX55" i="2"/>
  <c r="AW55" i="2"/>
  <c r="AV55" i="2"/>
  <c r="AX51" i="2"/>
  <c r="AW51" i="2"/>
  <c r="AV51" i="2"/>
  <c r="AX47" i="2"/>
  <c r="AV47" i="2"/>
  <c r="AW47" i="2"/>
  <c r="AX43" i="2"/>
  <c r="AV43" i="2"/>
  <c r="AW43" i="2"/>
  <c r="AX19" i="2"/>
  <c r="AV19" i="2"/>
  <c r="AW19" i="2"/>
  <c r="AX15" i="2"/>
  <c r="AV15" i="2"/>
  <c r="AW15" i="2"/>
  <c r="AX11" i="2"/>
  <c r="AV11" i="2"/>
  <c r="AW11" i="2"/>
  <c r="AX7" i="2"/>
  <c r="AV7" i="2"/>
  <c r="AW7" i="2"/>
  <c r="AV75" i="2"/>
  <c r="AX75" i="2"/>
  <c r="AW75" i="2"/>
  <c r="AV71" i="2"/>
  <c r="AX71" i="2"/>
  <c r="AW71" i="2"/>
  <c r="AV126" i="2"/>
  <c r="AW126" i="2"/>
  <c r="AX126" i="2"/>
  <c r="AV122" i="2"/>
  <c r="AW122" i="2"/>
  <c r="AX122" i="2"/>
  <c r="AW118" i="2"/>
  <c r="AV118" i="2"/>
  <c r="AX118" i="2"/>
  <c r="AW114" i="2"/>
  <c r="AV114" i="2"/>
  <c r="AX114" i="2"/>
  <c r="AV110" i="2"/>
  <c r="AW110" i="2"/>
  <c r="AX110" i="2"/>
  <c r="AW106" i="2"/>
  <c r="AV106" i="2"/>
  <c r="AX106" i="2"/>
  <c r="AV102" i="2"/>
  <c r="AW102" i="2"/>
  <c r="AX102" i="2"/>
  <c r="AW78" i="2"/>
  <c r="AV78" i="2"/>
  <c r="AX78" i="2"/>
  <c r="Y123" i="2"/>
  <c r="AB123" i="2" s="1"/>
  <c r="C62" i="12"/>
  <c r="F100" i="12"/>
  <c r="D43" i="13"/>
  <c r="D427" i="13"/>
  <c r="G120" i="12"/>
  <c r="B48" i="14"/>
  <c r="G56" i="12"/>
  <c r="B24" i="14"/>
  <c r="D117" i="13"/>
  <c r="B44" i="14"/>
  <c r="B16" i="14"/>
  <c r="D124" i="13"/>
  <c r="B38" i="14"/>
  <c r="B6" i="14"/>
  <c r="F61" i="12"/>
  <c r="AH55" i="2"/>
  <c r="F2" i="12"/>
  <c r="B26" i="14"/>
  <c r="B4" i="14"/>
  <c r="D9" i="13"/>
  <c r="D353" i="13"/>
  <c r="B3" i="7"/>
  <c r="F21" i="14" s="1"/>
  <c r="L55" i="12"/>
  <c r="L47" i="12"/>
  <c r="L39" i="12"/>
  <c r="L11" i="12"/>
  <c r="L3" i="12"/>
  <c r="L117" i="12"/>
  <c r="L109" i="12"/>
  <c r="L101" i="12"/>
  <c r="L73" i="12"/>
  <c r="L65" i="12"/>
  <c r="L56" i="12"/>
  <c r="L48" i="12"/>
  <c r="L40" i="12"/>
  <c r="L12" i="12"/>
  <c r="L4" i="12"/>
  <c r="L118" i="12"/>
  <c r="L110" i="12"/>
  <c r="L102" i="12"/>
  <c r="L74" i="12"/>
  <c r="L66" i="12"/>
  <c r="C25" i="14"/>
  <c r="C52" i="14"/>
  <c r="C30" i="14"/>
  <c r="C4" i="14"/>
  <c r="AH107" i="2"/>
  <c r="L59" i="12"/>
  <c r="L51" i="12"/>
  <c r="L43" i="12"/>
  <c r="L15" i="12"/>
  <c r="L7" i="12"/>
  <c r="L121" i="12"/>
  <c r="L113" i="12"/>
  <c r="L105" i="12"/>
  <c r="L97" i="12"/>
  <c r="L69" i="12"/>
  <c r="L60" i="12"/>
  <c r="L52" i="12"/>
  <c r="L44" i="12"/>
  <c r="L16" i="12"/>
  <c r="L8" i="12"/>
  <c r="L122" i="12"/>
  <c r="L114" i="12"/>
  <c r="L106" i="12"/>
  <c r="L98" i="12"/>
  <c r="C39" i="14"/>
  <c r="C11" i="14"/>
  <c r="C44" i="14"/>
  <c r="C16" i="14"/>
  <c r="F75" i="12"/>
  <c r="AH74" i="2"/>
  <c r="C41" i="14"/>
  <c r="C29" i="14"/>
  <c r="C15" i="14"/>
  <c r="C53" i="14"/>
  <c r="C48" i="14"/>
  <c r="C34" i="14"/>
  <c r="C20" i="14"/>
  <c r="C6" i="14"/>
  <c r="F64" i="12"/>
  <c r="C2" i="14"/>
  <c r="C35" i="14"/>
  <c r="C21" i="14"/>
  <c r="C7" i="14"/>
  <c r="C51" i="14"/>
  <c r="C40" i="14"/>
  <c r="C26" i="14"/>
  <c r="C14" i="14"/>
  <c r="D75" i="13"/>
  <c r="D233" i="13"/>
  <c r="F111" i="12"/>
  <c r="AH7" i="2"/>
  <c r="D484" i="13"/>
  <c r="D362" i="13"/>
  <c r="AH104" i="2"/>
  <c r="G108" i="12"/>
  <c r="F55" i="12"/>
  <c r="D256" i="13"/>
  <c r="D466" i="13"/>
  <c r="F122" i="12"/>
  <c r="AH10" i="2"/>
  <c r="D406" i="13"/>
  <c r="F99" i="12"/>
  <c r="F3" i="12"/>
  <c r="D177" i="13"/>
  <c r="AH112" i="2"/>
  <c r="AH103" i="2"/>
  <c r="D488" i="13"/>
  <c r="D365" i="13"/>
  <c r="D436" i="13"/>
  <c r="D430" i="13"/>
  <c r="D6" i="13"/>
  <c r="D369" i="13"/>
  <c r="G3" i="12"/>
  <c r="D437" i="13"/>
  <c r="D315" i="13"/>
  <c r="D316" i="13"/>
  <c r="D72" i="13"/>
  <c r="AH121" i="2"/>
  <c r="F107" i="12"/>
  <c r="F103" i="12"/>
  <c r="D378" i="13"/>
  <c r="G118" i="12"/>
  <c r="D433" i="13"/>
  <c r="D417" i="13"/>
  <c r="F15" i="12"/>
  <c r="D300" i="13"/>
  <c r="F120" i="12"/>
  <c r="AH47" i="2"/>
  <c r="AH17" i="2"/>
  <c r="D351" i="13"/>
  <c r="G59" i="12"/>
  <c r="AC129" i="2"/>
  <c r="H29" i="1" s="1"/>
  <c r="AG3" i="7" s="1"/>
  <c r="J13" i="4"/>
  <c r="AC67" i="2"/>
  <c r="H30" i="1" s="1"/>
  <c r="AI22" i="4"/>
  <c r="J20" i="4"/>
  <c r="J26" i="4"/>
  <c r="J27" i="4"/>
  <c r="J28" i="4"/>
  <c r="J36" i="4"/>
  <c r="J37" i="4"/>
  <c r="J38" i="4"/>
  <c r="D38" i="4"/>
  <c r="AK38" i="4" s="1"/>
  <c r="AN3" i="7"/>
  <c r="D414" i="13"/>
  <c r="D292" i="13"/>
  <c r="G48" i="12"/>
  <c r="D298" i="13"/>
  <c r="G54" i="12"/>
  <c r="D31" i="4"/>
  <c r="AJ31" i="4" s="1"/>
  <c r="J31" i="4"/>
  <c r="AH48" i="2"/>
  <c r="D44" i="13"/>
  <c r="F44" i="12"/>
  <c r="F17" i="12"/>
  <c r="AH21" i="2"/>
  <c r="AH116" i="2"/>
  <c r="D356" i="13"/>
  <c r="F8" i="12"/>
  <c r="D252" i="13"/>
  <c r="G12" i="12"/>
  <c r="AH71" i="2"/>
  <c r="D40" i="4"/>
  <c r="AK40" i="4" s="1"/>
  <c r="AP52" i="4"/>
  <c r="D195" i="13"/>
  <c r="AH43" i="2"/>
  <c r="F39" i="12"/>
  <c r="F121" i="12"/>
  <c r="AH125" i="2"/>
  <c r="AH73" i="2"/>
  <c r="G69" i="12"/>
  <c r="AJ13" i="4"/>
  <c r="D422" i="13"/>
  <c r="AH12" i="2"/>
  <c r="D56" i="13"/>
  <c r="D134" i="13"/>
  <c r="G100" i="12"/>
  <c r="D193" i="13"/>
  <c r="D3" i="13"/>
  <c r="D247" i="13"/>
  <c r="F69" i="12"/>
  <c r="AH63" i="2"/>
  <c r="F71" i="12"/>
  <c r="AH75" i="2"/>
  <c r="J25" i="4"/>
  <c r="C43" i="14"/>
  <c r="C33" i="14"/>
  <c r="C23" i="14"/>
  <c r="C13" i="14"/>
  <c r="C3" i="14"/>
  <c r="C50" i="14"/>
  <c r="C42" i="14"/>
  <c r="C32" i="14"/>
  <c r="C22" i="14"/>
  <c r="B53" i="14"/>
  <c r="B34" i="14"/>
  <c r="F76" i="12"/>
  <c r="D320" i="13"/>
  <c r="AM10" i="4"/>
  <c r="AM21" i="4"/>
  <c r="D27" i="4"/>
  <c r="AL27" i="4" s="1"/>
  <c r="D58" i="13"/>
  <c r="D302" i="13"/>
  <c r="D260" i="13"/>
  <c r="D382" i="13"/>
  <c r="D468" i="13"/>
  <c r="G102" i="12"/>
  <c r="D346" i="13"/>
  <c r="F109" i="12"/>
  <c r="AH113" i="2"/>
  <c r="F106" i="12"/>
  <c r="AH119" i="2"/>
  <c r="D481" i="13"/>
  <c r="F115" i="12"/>
  <c r="AH123" i="2"/>
  <c r="F119" i="12"/>
  <c r="AH72" i="2"/>
  <c r="D68" i="13"/>
  <c r="F68" i="12"/>
  <c r="D58" i="4"/>
  <c r="AP58" i="4" s="1"/>
  <c r="G58" i="12"/>
  <c r="F40" i="12"/>
  <c r="AH54" i="2"/>
  <c r="F45" i="12"/>
  <c r="D45" i="13"/>
  <c r="AH20" i="2"/>
  <c r="F16" i="12"/>
  <c r="AH18" i="2"/>
  <c r="D14" i="13"/>
  <c r="B8" i="14"/>
  <c r="B20" i="14"/>
  <c r="B30" i="14"/>
  <c r="B40" i="14"/>
  <c r="B49" i="14"/>
  <c r="B12" i="14"/>
  <c r="B22" i="14"/>
  <c r="B32" i="14"/>
  <c r="B42" i="14"/>
  <c r="B51" i="14"/>
  <c r="AH118" i="2"/>
  <c r="F114" i="12"/>
  <c r="D114" i="13"/>
  <c r="AH69" i="2"/>
  <c r="F65" i="12"/>
  <c r="D187" i="13"/>
  <c r="AH117" i="2"/>
  <c r="D113" i="13"/>
  <c r="AH45" i="2"/>
  <c r="D285" i="13"/>
  <c r="F10" i="12"/>
  <c r="D132" i="13"/>
  <c r="AH14" i="2"/>
  <c r="D363" i="13"/>
  <c r="D241" i="13"/>
  <c r="D119" i="13"/>
  <c r="D110" i="13"/>
  <c r="D354" i="13"/>
  <c r="AH120" i="2"/>
  <c r="AH106" i="2"/>
  <c r="F102" i="12"/>
  <c r="D25" i="4"/>
  <c r="AO25" i="4" s="1"/>
  <c r="F116" i="12"/>
  <c r="D225" i="13"/>
  <c r="D347" i="13"/>
  <c r="D224" i="13"/>
  <c r="D196" i="13"/>
  <c r="D440" i="13"/>
  <c r="AH105" i="2"/>
  <c r="D101" i="13"/>
  <c r="D220" i="13"/>
  <c r="F98" i="12"/>
  <c r="AH70" i="2"/>
  <c r="D66" i="13"/>
  <c r="F54" i="12"/>
  <c r="AH58" i="2"/>
  <c r="AH46" i="2"/>
  <c r="F42" i="12"/>
  <c r="G42" i="12"/>
  <c r="J40" i="4"/>
  <c r="D49" i="4"/>
  <c r="AK49" i="4" s="1"/>
  <c r="AI43" i="4"/>
  <c r="D180" i="13"/>
  <c r="D16" i="13"/>
  <c r="D475" i="13"/>
  <c r="AH102" i="2"/>
  <c r="AH78" i="2"/>
  <c r="F74" i="12"/>
  <c r="AH53" i="2"/>
  <c r="J22" i="4"/>
  <c r="G119" i="12"/>
  <c r="D485" i="13"/>
  <c r="D424" i="13"/>
  <c r="G16" i="12"/>
  <c r="D138" i="13"/>
  <c r="D71" i="13"/>
  <c r="G71" i="12"/>
  <c r="D125" i="13"/>
  <c r="D343" i="13"/>
  <c r="F101" i="12"/>
  <c r="F14" i="12"/>
  <c r="AE3" i="7"/>
  <c r="J12" i="4"/>
  <c r="J11" i="4"/>
  <c r="J21" i="4"/>
  <c r="J29" i="4"/>
  <c r="J30" i="4"/>
  <c r="J39" i="4"/>
  <c r="E63" i="12"/>
  <c r="Y125" i="2"/>
  <c r="AB125" i="2" s="1"/>
  <c r="AG125" i="2"/>
  <c r="C121" i="12" s="1"/>
  <c r="Y11" i="2"/>
  <c r="AB11" i="2" s="1"/>
  <c r="D48" i="13"/>
  <c r="D170" i="13"/>
  <c r="D165" i="13"/>
  <c r="G43" i="12"/>
  <c r="D420" i="13"/>
  <c r="D54" i="13"/>
  <c r="D176" i="13"/>
  <c r="D439" i="13"/>
  <c r="G73" i="12"/>
  <c r="D73" i="13"/>
  <c r="D222" i="13"/>
  <c r="D100" i="13"/>
  <c r="D469" i="13"/>
  <c r="G103" i="12"/>
  <c r="D103" i="13"/>
  <c r="D109" i="13"/>
  <c r="D231" i="13"/>
  <c r="D118" i="13"/>
  <c r="D240" i="13"/>
  <c r="D438" i="13"/>
  <c r="D194" i="13"/>
  <c r="G72" i="12"/>
  <c r="D465" i="13"/>
  <c r="D221" i="13"/>
  <c r="G99" i="12"/>
  <c r="D476" i="13"/>
  <c r="D232" i="13"/>
  <c r="G110" i="12"/>
  <c r="D282" i="13"/>
  <c r="D38" i="13"/>
  <c r="D404" i="13"/>
  <c r="G38" i="12"/>
  <c r="D318" i="13"/>
  <c r="D74" i="13"/>
  <c r="D121" i="13"/>
  <c r="D487" i="13"/>
  <c r="G121" i="12"/>
  <c r="AH114" i="2"/>
  <c r="F110" i="12"/>
  <c r="AH109" i="2"/>
  <c r="AH101" i="2"/>
  <c r="F53" i="12"/>
  <c r="AH50" i="2"/>
  <c r="AH42" i="2"/>
  <c r="F38" i="12"/>
  <c r="AH61" i="2"/>
  <c r="AH64" i="2"/>
  <c r="AH15" i="2"/>
  <c r="AH8" i="2"/>
  <c r="D30" i="4"/>
  <c r="D29" i="4"/>
  <c r="D28" i="4"/>
  <c r="D26" i="4"/>
  <c r="D39" i="4"/>
  <c r="D37" i="4"/>
  <c r="D48" i="4"/>
  <c r="D57" i="4"/>
  <c r="F63" i="12"/>
  <c r="D63" i="12"/>
  <c r="L63" i="12"/>
  <c r="G63" i="12"/>
  <c r="F118" i="12"/>
  <c r="AH122" i="2"/>
  <c r="AH108" i="2"/>
  <c r="F73" i="12"/>
  <c r="AH77" i="2"/>
  <c r="AH76" i="2"/>
  <c r="F72" i="12"/>
  <c r="AH56" i="2"/>
  <c r="AH52" i="2"/>
  <c r="F48" i="12"/>
  <c r="B3" i="14"/>
  <c r="B5" i="14"/>
  <c r="B7" i="14"/>
  <c r="B11" i="14"/>
  <c r="B13" i="14"/>
  <c r="B15" i="14"/>
  <c r="B17" i="14"/>
  <c r="B21" i="14"/>
  <c r="B23" i="14"/>
  <c r="B25" i="14"/>
  <c r="B29" i="14"/>
  <c r="B31" i="14"/>
  <c r="B33" i="14"/>
  <c r="B35" i="14"/>
  <c r="B39" i="14"/>
  <c r="B41" i="14"/>
  <c r="B43" i="14"/>
  <c r="B47" i="14"/>
  <c r="B2" i="14"/>
  <c r="B50" i="14"/>
  <c r="B52" i="14"/>
  <c r="F123" i="12"/>
  <c r="F47" i="12"/>
  <c r="F112" i="12"/>
  <c r="AH60" i="2"/>
  <c r="F56" i="12"/>
  <c r="AH62" i="2"/>
  <c r="F58" i="12"/>
  <c r="AH16" i="2"/>
  <c r="F12" i="12"/>
  <c r="AH11" i="2"/>
  <c r="F5" i="12"/>
  <c r="L62" i="12"/>
  <c r="G62" i="12"/>
  <c r="D62" i="12"/>
  <c r="E62" i="12"/>
  <c r="Y6" i="2"/>
  <c r="AB6" i="2" s="1"/>
  <c r="AG6" i="2"/>
  <c r="C2" i="12" s="1"/>
  <c r="AG123" i="2"/>
  <c r="C119" i="12" s="1"/>
  <c r="AB121" i="2"/>
  <c r="AG121" i="2"/>
  <c r="C117" i="12" s="1"/>
  <c r="AG120" i="2"/>
  <c r="C116" i="12" s="1"/>
  <c r="Y119" i="2"/>
  <c r="AB119" i="2" s="1"/>
  <c r="AG119" i="2"/>
  <c r="C115" i="12" s="1"/>
  <c r="Y118" i="2"/>
  <c r="AB118" i="2" s="1"/>
  <c r="Y117" i="2"/>
  <c r="AB117" i="2" s="1"/>
  <c r="AG116" i="2"/>
  <c r="C112" i="12" s="1"/>
  <c r="Y115" i="2"/>
  <c r="AB115" i="2" s="1"/>
  <c r="AG115" i="2"/>
  <c r="C111" i="12" s="1"/>
  <c r="Y114" i="2"/>
  <c r="AB114" i="2" s="1"/>
  <c r="AG114" i="2"/>
  <c r="C110" i="12" s="1"/>
  <c r="Y113" i="2"/>
  <c r="AB113" i="2" s="1"/>
  <c r="AG113" i="2"/>
  <c r="C109" i="12" s="1"/>
  <c r="AG112" i="2"/>
  <c r="C108" i="12" s="1"/>
  <c r="Y111" i="2"/>
  <c r="AB111" i="2" s="1"/>
  <c r="AG111" i="2"/>
  <c r="C107" i="12" s="1"/>
  <c r="Y110" i="2"/>
  <c r="AB110" i="2" s="1"/>
  <c r="Y109" i="2"/>
  <c r="AB109" i="2" s="1"/>
  <c r="AG108" i="2"/>
  <c r="C104" i="12" s="1"/>
  <c r="Y107" i="2"/>
  <c r="AB107" i="2" s="1"/>
  <c r="AG107" i="2"/>
  <c r="C103" i="12" s="1"/>
  <c r="Y106" i="2"/>
  <c r="AB106" i="2" s="1"/>
  <c r="AG106" i="2"/>
  <c r="C102" i="12" s="1"/>
  <c r="Y105" i="2"/>
  <c r="AB105" i="2" s="1"/>
  <c r="AG105" i="2"/>
  <c r="C101" i="12" s="1"/>
  <c r="AG104" i="2"/>
  <c r="C100" i="12" s="1"/>
  <c r="Y103" i="2"/>
  <c r="AB103" i="2" s="1"/>
  <c r="AG103" i="2"/>
  <c r="C99" i="12" s="1"/>
  <c r="Y102" i="2"/>
  <c r="AB102" i="2" s="1"/>
  <c r="Y101" i="2"/>
  <c r="AB101" i="2" s="1"/>
  <c r="AG80" i="2"/>
  <c r="C76" i="12" s="1"/>
  <c r="Y79" i="2"/>
  <c r="AB79" i="2" s="1"/>
  <c r="AG79" i="2"/>
  <c r="C75" i="12" s="1"/>
  <c r="Y78" i="2"/>
  <c r="AB78" i="2" s="1"/>
  <c r="AG78" i="2"/>
  <c r="C74" i="12" s="1"/>
  <c r="Y77" i="2"/>
  <c r="AB77" i="2" s="1"/>
  <c r="AG77" i="2"/>
  <c r="C73" i="12" s="1"/>
  <c r="AG76" i="2"/>
  <c r="C72" i="12" s="1"/>
  <c r="Y75" i="2"/>
  <c r="AB75" i="2" s="1"/>
  <c r="AG75" i="2"/>
  <c r="C71" i="12" s="1"/>
  <c r="Y74" i="2"/>
  <c r="AB74" i="2" s="1"/>
  <c r="Y73" i="2"/>
  <c r="AB73" i="2" s="1"/>
  <c r="AG72" i="2"/>
  <c r="C68" i="12" s="1"/>
  <c r="Y71" i="2"/>
  <c r="AB71" i="2" s="1"/>
  <c r="AG71" i="2"/>
  <c r="C67" i="12" s="1"/>
  <c r="Y70" i="2"/>
  <c r="AB70" i="2" s="1"/>
  <c r="AG70" i="2"/>
  <c r="C66" i="12" s="1"/>
  <c r="Y69" i="2"/>
  <c r="AB69" i="2" s="1"/>
  <c r="AG69" i="2"/>
  <c r="C65" i="12" s="1"/>
  <c r="AG68" i="2"/>
  <c r="C64" i="12" s="1"/>
  <c r="Y65" i="2"/>
  <c r="AB65" i="2" s="1"/>
  <c r="AG65" i="2"/>
  <c r="C61" i="12" s="1"/>
  <c r="Y64" i="2"/>
  <c r="AB64" i="2" s="1"/>
  <c r="Y63" i="2"/>
  <c r="AB63" i="2" s="1"/>
  <c r="AG62" i="2"/>
  <c r="C58" i="12" s="1"/>
  <c r="Y61" i="2"/>
  <c r="AB61" i="2" s="1"/>
  <c r="AG61" i="2"/>
  <c r="C57" i="12" s="1"/>
  <c r="Y60" i="2"/>
  <c r="AB60" i="2" s="1"/>
  <c r="AG60" i="2"/>
  <c r="C56" i="12" s="1"/>
  <c r="Y59" i="2"/>
  <c r="AB59" i="2" s="1"/>
  <c r="AG59" i="2"/>
  <c r="C55" i="12" s="1"/>
  <c r="AG58" i="2"/>
  <c r="C54" i="12" s="1"/>
  <c r="Y57" i="2"/>
  <c r="AB57" i="2" s="1"/>
  <c r="AG57" i="2"/>
  <c r="C53" i="12" s="1"/>
  <c r="Y56" i="2"/>
  <c r="AB56" i="2" s="1"/>
  <c r="Y55" i="2"/>
  <c r="AB55" i="2" s="1"/>
  <c r="AG54" i="2"/>
  <c r="C50" i="12" s="1"/>
  <c r="Y53" i="2"/>
  <c r="AB53" i="2" s="1"/>
  <c r="AG53" i="2"/>
  <c r="C49" i="12" s="1"/>
  <c r="Y52" i="2"/>
  <c r="AB52" i="2" s="1"/>
  <c r="AG52" i="2"/>
  <c r="C48" i="12" s="1"/>
  <c r="Y51" i="2"/>
  <c r="AB51" i="2" s="1"/>
  <c r="AG51" i="2"/>
  <c r="C47" i="12" s="1"/>
  <c r="AG50" i="2"/>
  <c r="C46" i="12" s="1"/>
  <c r="Y49" i="2"/>
  <c r="AB49" i="2" s="1"/>
  <c r="AG49" i="2"/>
  <c r="C45" i="12" s="1"/>
  <c r="Y48" i="2"/>
  <c r="AB48" i="2" s="1"/>
  <c r="Y47" i="2"/>
  <c r="AB47" i="2" s="1"/>
  <c r="AG46" i="2"/>
  <c r="C42" i="12" s="1"/>
  <c r="Y45" i="2"/>
  <c r="AB45" i="2" s="1"/>
  <c r="AG45" i="2"/>
  <c r="C41" i="12" s="1"/>
  <c r="Y44" i="2"/>
  <c r="AB44" i="2" s="1"/>
  <c r="AG44" i="2"/>
  <c r="C40" i="12" s="1"/>
  <c r="Y43" i="2"/>
  <c r="AB43" i="2" s="1"/>
  <c r="AG43" i="2"/>
  <c r="C39" i="12" s="1"/>
  <c r="AG42" i="2"/>
  <c r="C38" i="12" s="1"/>
  <c r="Y21" i="2"/>
  <c r="AB21" i="2" s="1"/>
  <c r="AG21" i="2"/>
  <c r="C17" i="12" s="1"/>
  <c r="Y20" i="2"/>
  <c r="AB20" i="2" s="1"/>
  <c r="Y19" i="2"/>
  <c r="AB19" i="2" s="1"/>
  <c r="AG18" i="2"/>
  <c r="C14" i="12" s="1"/>
  <c r="Y17" i="2"/>
  <c r="AB17" i="2" s="1"/>
  <c r="AG17" i="2"/>
  <c r="C13" i="12" s="1"/>
  <c r="Y16" i="2"/>
  <c r="AB16" i="2" s="1"/>
  <c r="AG16" i="2"/>
  <c r="C12" i="12" s="1"/>
  <c r="Y15" i="2"/>
  <c r="AB15" i="2" s="1"/>
  <c r="AG15" i="2"/>
  <c r="C11" i="12" s="1"/>
  <c r="Y14" i="2"/>
  <c r="AB14" i="2" s="1"/>
  <c r="AG14" i="2"/>
  <c r="C10" i="12" s="1"/>
  <c r="Y13" i="2"/>
  <c r="AB13" i="2" s="1"/>
  <c r="AG13" i="2"/>
  <c r="C9" i="12" s="1"/>
  <c r="Y12" i="2"/>
  <c r="AB12" i="2" s="1"/>
  <c r="Y10" i="2"/>
  <c r="AB10" i="2" s="1"/>
  <c r="AG10" i="2"/>
  <c r="C6" i="12" s="1"/>
  <c r="Y9" i="2"/>
  <c r="AB9" i="2" s="1"/>
  <c r="AG9" i="2"/>
  <c r="C5" i="12" s="1"/>
  <c r="Y8" i="2"/>
  <c r="AB8" i="2" s="1"/>
  <c r="AG8" i="2"/>
  <c r="C4" i="12" s="1"/>
  <c r="Y7" i="2"/>
  <c r="AB7" i="2" s="1"/>
  <c r="AG7" i="2"/>
  <c r="C3" i="12" s="1"/>
  <c r="AG20" i="2"/>
  <c r="C16" i="12" s="1"/>
  <c r="AG56" i="2"/>
  <c r="C52" i="12" s="1"/>
  <c r="AG74" i="2"/>
  <c r="C70" i="12" s="1"/>
  <c r="AG110" i="2"/>
  <c r="C106" i="12" s="1"/>
  <c r="AG11" i="2"/>
  <c r="C7" i="12" s="1"/>
  <c r="AG47" i="2"/>
  <c r="C43" i="12" s="1"/>
  <c r="AG63" i="2"/>
  <c r="C59" i="12" s="1"/>
  <c r="AG101" i="2"/>
  <c r="C97" i="12" s="1"/>
  <c r="AG117" i="2"/>
  <c r="C113" i="12" s="1"/>
  <c r="Y18" i="2"/>
  <c r="AB18" i="2" s="1"/>
  <c r="Y46" i="2"/>
  <c r="AB46" i="2" s="1"/>
  <c r="Y54" i="2"/>
  <c r="AB54" i="2" s="1"/>
  <c r="Y62" i="2"/>
  <c r="AB62" i="2" s="1"/>
  <c r="Y72" i="2"/>
  <c r="AB72" i="2" s="1"/>
  <c r="Y80" i="2"/>
  <c r="AB80" i="2" s="1"/>
  <c r="Y108" i="2"/>
  <c r="AB108" i="2" s="1"/>
  <c r="Y116" i="2"/>
  <c r="AB116" i="2" s="1"/>
  <c r="AB124" i="2"/>
  <c r="F49" i="14" l="1"/>
  <c r="D11" i="14"/>
  <c r="AL18" i="4"/>
  <c r="A13" i="14"/>
  <c r="A34" i="4"/>
  <c r="C34" i="4"/>
  <c r="AH34" i="4" s="1"/>
  <c r="A17" i="4"/>
  <c r="A18" i="4" s="1"/>
  <c r="A19" i="4" s="1"/>
  <c r="C17" i="4"/>
  <c r="AH17" i="4" s="1"/>
  <c r="F20" i="14"/>
  <c r="D14" i="14"/>
  <c r="A14" i="14"/>
  <c r="A30" i="14"/>
  <c r="F7" i="14"/>
  <c r="F5" i="14"/>
  <c r="F48" i="14"/>
  <c r="F3" i="14"/>
  <c r="F39" i="14"/>
  <c r="F11" i="14"/>
  <c r="A2" i="11"/>
  <c r="F50" i="14"/>
  <c r="F42" i="14"/>
  <c r="F33" i="14"/>
  <c r="A10" i="4"/>
  <c r="A44" i="4"/>
  <c r="A35" i="4"/>
  <c r="A45" i="4"/>
  <c r="A46" i="4" s="1"/>
  <c r="A53" i="4"/>
  <c r="A54" i="4" s="1"/>
  <c r="A55" i="4" s="1"/>
  <c r="AA126" i="2"/>
  <c r="H31" i="1"/>
  <c r="AJ3" i="7"/>
  <c r="AL3" i="7" s="1"/>
  <c r="H26" i="1"/>
  <c r="H27" i="1" s="1"/>
  <c r="F4" i="14"/>
  <c r="AX128" i="2"/>
  <c r="AV128" i="2"/>
  <c r="AW128" i="2"/>
  <c r="AN10" i="4"/>
  <c r="D364" i="13"/>
  <c r="G117" i="12"/>
  <c r="D120" i="13"/>
  <c r="G45" i="12"/>
  <c r="D287" i="13"/>
  <c r="D305" i="13"/>
  <c r="D409" i="13"/>
  <c r="D483" i="13"/>
  <c r="D40" i="13"/>
  <c r="D284" i="13"/>
  <c r="D131" i="13"/>
  <c r="D361" i="13"/>
  <c r="D239" i="13"/>
  <c r="D314" i="13"/>
  <c r="D242" i="13"/>
  <c r="D486" i="13"/>
  <c r="D250" i="13"/>
  <c r="AJ10" i="4"/>
  <c r="G67" i="12"/>
  <c r="D311" i="13"/>
  <c r="G9" i="12"/>
  <c r="D107" i="13"/>
  <c r="D61" i="13"/>
  <c r="G61" i="12"/>
  <c r="D253" i="13"/>
  <c r="D183" i="13"/>
  <c r="G2" i="12"/>
  <c r="D368" i="13"/>
  <c r="G107" i="12"/>
  <c r="D111" i="13"/>
  <c r="F30" i="14"/>
  <c r="F17" i="14"/>
  <c r="G55" i="12"/>
  <c r="F6" i="14"/>
  <c r="F35" i="14"/>
  <c r="F2" i="14"/>
  <c r="F15" i="14"/>
  <c r="F32" i="14"/>
  <c r="F47" i="14"/>
  <c r="F40" i="14"/>
  <c r="F29" i="14"/>
  <c r="F34" i="14"/>
  <c r="F51" i="14"/>
  <c r="F14" i="14"/>
  <c r="F43" i="14"/>
  <c r="F44" i="14"/>
  <c r="D128" i="13"/>
  <c r="G65" i="12"/>
  <c r="D375" i="13"/>
  <c r="D186" i="13"/>
  <c r="D191" i="13"/>
  <c r="F22" i="14"/>
  <c r="F23" i="14"/>
  <c r="D246" i="13"/>
  <c r="F26" i="14"/>
  <c r="F31" i="14"/>
  <c r="F16" i="14"/>
  <c r="D2" i="13"/>
  <c r="G44" i="12"/>
  <c r="D70" i="13"/>
  <c r="D441" i="13"/>
  <c r="G70" i="12"/>
  <c r="D425" i="13"/>
  <c r="G40" i="12"/>
  <c r="D197" i="13"/>
  <c r="D303" i="13"/>
  <c r="F8" i="14"/>
  <c r="F24" i="14"/>
  <c r="F25" i="14"/>
  <c r="F41" i="14"/>
  <c r="F52" i="14"/>
  <c r="F53" i="14"/>
  <c r="F12" i="14"/>
  <c r="F13" i="14"/>
  <c r="F38" i="14"/>
  <c r="D192" i="13"/>
  <c r="D162" i="13"/>
  <c r="D13" i="14"/>
  <c r="D319" i="13"/>
  <c r="D474" i="13"/>
  <c r="D372" i="13"/>
  <c r="D59" i="13"/>
  <c r="G75" i="12"/>
  <c r="G111" i="12"/>
  <c r="AP10" i="4"/>
  <c r="D17" i="14"/>
  <c r="G122" i="12"/>
  <c r="D244" i="13"/>
  <c r="D108" i="13"/>
  <c r="D130" i="13"/>
  <c r="D477" i="13"/>
  <c r="AK27" i="4"/>
  <c r="AL22" i="4"/>
  <c r="AO18" i="4"/>
  <c r="AI10" i="4"/>
  <c r="AK22" i="4"/>
  <c r="D355" i="13"/>
  <c r="D366" i="13"/>
  <c r="G6" i="12"/>
  <c r="D352" i="13"/>
  <c r="D181" i="13"/>
  <c r="G64" i="12"/>
  <c r="D467" i="13"/>
  <c r="AI27" i="4"/>
  <c r="D53" i="14"/>
  <c r="D198" i="13"/>
  <c r="D122" i="13"/>
  <c r="AO10" i="4"/>
  <c r="D5" i="14"/>
  <c r="AP22" i="4"/>
  <c r="D295" i="13"/>
  <c r="D64" i="13"/>
  <c r="AM27" i="4"/>
  <c r="D230" i="13"/>
  <c r="D374" i="13"/>
  <c r="G41" i="12"/>
  <c r="AO52" i="4"/>
  <c r="D51" i="13"/>
  <c r="D421" i="13"/>
  <c r="D308" i="13"/>
  <c r="AO27" i="4"/>
  <c r="D55" i="13"/>
  <c r="G14" i="12"/>
  <c r="D473" i="13"/>
  <c r="D164" i="13"/>
  <c r="D442" i="13"/>
  <c r="D299" i="13"/>
  <c r="D136" i="13"/>
  <c r="AJ55" i="4"/>
  <c r="D411" i="13"/>
  <c r="AP18" i="4"/>
  <c r="G76" i="12"/>
  <c r="AM52" i="4"/>
  <c r="D76" i="13"/>
  <c r="G51" i="12"/>
  <c r="D173" i="13"/>
  <c r="D229" i="13"/>
  <c r="D47" i="14"/>
  <c r="D67" i="13"/>
  <c r="D189" i="13"/>
  <c r="AP27" i="4"/>
  <c r="AJ22" i="4"/>
  <c r="AL10" i="4"/>
  <c r="AO22" i="4"/>
  <c r="D44" i="14"/>
  <c r="AK46" i="4"/>
  <c r="AP25" i="4"/>
  <c r="AP21" i="4"/>
  <c r="AJ38" i="4"/>
  <c r="AJ27" i="4"/>
  <c r="D22" i="14"/>
  <c r="AN22" i="4"/>
  <c r="AM40" i="4"/>
  <c r="AK10" i="4"/>
  <c r="AM22" i="4"/>
  <c r="AN27" i="4"/>
  <c r="AM16" i="4"/>
  <c r="D20" i="14"/>
  <c r="AO16" i="4"/>
  <c r="AO58" i="4"/>
  <c r="AP38" i="4"/>
  <c r="AI25" i="4"/>
  <c r="AK16" i="4"/>
  <c r="AN16" i="4"/>
  <c r="AN25" i="4"/>
  <c r="AK25" i="4"/>
  <c r="AI16" i="4"/>
  <c r="AP16" i="4"/>
  <c r="AM13" i="4"/>
  <c r="AL25" i="4"/>
  <c r="AJ25" i="4"/>
  <c r="AL38" i="4"/>
  <c r="D41" i="14"/>
  <c r="AM25" i="4"/>
  <c r="AL16" i="4"/>
  <c r="AK13" i="4"/>
  <c r="AM38" i="4"/>
  <c r="AL46" i="4"/>
  <c r="AI55" i="4"/>
  <c r="AO55" i="4"/>
  <c r="AM18" i="4"/>
  <c r="AI52" i="4"/>
  <c r="AP55" i="4"/>
  <c r="AN55" i="4"/>
  <c r="AN18" i="4"/>
  <c r="AJ58" i="4"/>
  <c r="AK43" i="4"/>
  <c r="AK18" i="4"/>
  <c r="AL52" i="4"/>
  <c r="AN52" i="4"/>
  <c r="AI21" i="4"/>
  <c r="AI18" i="4"/>
  <c r="AJ18" i="4"/>
  <c r="AJ52" i="4"/>
  <c r="D50" i="14"/>
  <c r="AM55" i="4"/>
  <c r="AJ45" i="4"/>
  <c r="AM58" i="4"/>
  <c r="AN58" i="4"/>
  <c r="AK55" i="4"/>
  <c r="AK52" i="4"/>
  <c r="AO40" i="4"/>
  <c r="AO46" i="4"/>
  <c r="AL45" i="4"/>
  <c r="AL31" i="4"/>
  <c r="AN13" i="4"/>
  <c r="AN43" i="4"/>
  <c r="AI38" i="4"/>
  <c r="AO38" i="4"/>
  <c r="AM45" i="4"/>
  <c r="D16" i="14"/>
  <c r="AO31" i="4"/>
  <c r="AP13" i="4"/>
  <c r="AM19" i="4"/>
  <c r="AN38" i="4"/>
  <c r="D33" i="14"/>
  <c r="AK21" i="4"/>
  <c r="D283" i="13"/>
  <c r="D405" i="13"/>
  <c r="G39" i="12"/>
  <c r="B17" i="1"/>
  <c r="D40" i="14"/>
  <c r="AM31" i="4"/>
  <c r="AI31" i="4"/>
  <c r="AN40" i="4"/>
  <c r="AO49" i="4"/>
  <c r="AJ46" i="4"/>
  <c r="AN46" i="4"/>
  <c r="D13" i="13"/>
  <c r="D135" i="13"/>
  <c r="G13" i="12"/>
  <c r="D257" i="13"/>
  <c r="D379" i="13"/>
  <c r="D112" i="13"/>
  <c r="D234" i="13"/>
  <c r="D383" i="13"/>
  <c r="D139" i="13"/>
  <c r="D261" i="13"/>
  <c r="G17" i="12"/>
  <c r="D17" i="13"/>
  <c r="D161" i="13"/>
  <c r="G112" i="12"/>
  <c r="AI46" i="4"/>
  <c r="AO21" i="4"/>
  <c r="AO45" i="4"/>
  <c r="AP31" i="4"/>
  <c r="AK31" i="4"/>
  <c r="AI13" i="4"/>
  <c r="AO13" i="4"/>
  <c r="AL13" i="4"/>
  <c r="AL40" i="4"/>
  <c r="AP40" i="4"/>
  <c r="AL58" i="4"/>
  <c r="AI58" i="4"/>
  <c r="AM49" i="4"/>
  <c r="AK7" i="4"/>
  <c r="AJ21" i="4"/>
  <c r="D15" i="13"/>
  <c r="G15" i="12"/>
  <c r="D381" i="13"/>
  <c r="D259" i="13"/>
  <c r="D137" i="13"/>
  <c r="D435" i="13"/>
  <c r="D69" i="13"/>
  <c r="D313" i="13"/>
  <c r="D359" i="13"/>
  <c r="AN31" i="4"/>
  <c r="AJ40" i="4"/>
  <c r="AP45" i="4"/>
  <c r="AN19" i="4"/>
  <c r="D39" i="13"/>
  <c r="D478" i="13"/>
  <c r="G101" i="12"/>
  <c r="AP46" i="4"/>
  <c r="AN21" i="4"/>
  <c r="AL21" i="4"/>
  <c r="D26" i="14"/>
  <c r="D8" i="14"/>
  <c r="AI40" i="4"/>
  <c r="D35" i="14"/>
  <c r="AK58" i="4"/>
  <c r="AI49" i="4"/>
  <c r="AI45" i="4"/>
  <c r="G8" i="12"/>
  <c r="D8" i="13"/>
  <c r="D288" i="13"/>
  <c r="D410" i="13"/>
  <c r="D166" i="13"/>
  <c r="D228" i="13"/>
  <c r="G106" i="12"/>
  <c r="D350" i="13"/>
  <c r="D472" i="13"/>
  <c r="D106" i="13"/>
  <c r="AO43" i="4"/>
  <c r="D171" i="13"/>
  <c r="D49" i="13"/>
  <c r="G49" i="12"/>
  <c r="D293" i="13"/>
  <c r="D415" i="13"/>
  <c r="D238" i="13"/>
  <c r="D482" i="13"/>
  <c r="D360" i="13"/>
  <c r="G116" i="12"/>
  <c r="G10" i="12"/>
  <c r="D254" i="13"/>
  <c r="D10" i="13"/>
  <c r="D376" i="13"/>
  <c r="D357" i="13"/>
  <c r="D479" i="13"/>
  <c r="G113" i="12"/>
  <c r="G50" i="12"/>
  <c r="D294" i="13"/>
  <c r="D172" i="13"/>
  <c r="D50" i="13"/>
  <c r="D416" i="13"/>
  <c r="D237" i="13"/>
  <c r="G115" i="12"/>
  <c r="D223" i="13"/>
  <c r="D345" i="13"/>
  <c r="AM43" i="4"/>
  <c r="D38" i="14"/>
  <c r="AP43" i="4"/>
  <c r="AL49" i="4"/>
  <c r="AP49" i="4"/>
  <c r="D236" i="13"/>
  <c r="D480" i="13"/>
  <c r="G114" i="12"/>
  <c r="D358" i="13"/>
  <c r="D286" i="13"/>
  <c r="D42" i="13"/>
  <c r="D408" i="13"/>
  <c r="D464" i="13"/>
  <c r="G98" i="12"/>
  <c r="D98" i="13"/>
  <c r="D190" i="13"/>
  <c r="G68" i="12"/>
  <c r="D434" i="13"/>
  <c r="D312" i="13"/>
  <c r="AL43" i="4"/>
  <c r="D432" i="13"/>
  <c r="G66" i="12"/>
  <c r="D188" i="13"/>
  <c r="D310" i="13"/>
  <c r="D342" i="13"/>
  <c r="D115" i="13"/>
  <c r="AJ43" i="4"/>
  <c r="AJ49" i="4"/>
  <c r="AN49" i="4"/>
  <c r="D235" i="13"/>
  <c r="D116" i="13"/>
  <c r="D407" i="13"/>
  <c r="D41" i="13"/>
  <c r="D163" i="13"/>
  <c r="D431" i="13"/>
  <c r="D309" i="13"/>
  <c r="D65" i="13"/>
  <c r="D380" i="13"/>
  <c r="D258" i="13"/>
  <c r="D167" i="13"/>
  <c r="D289" i="13"/>
  <c r="B2" i="4"/>
  <c r="B2" i="2"/>
  <c r="X119" i="2"/>
  <c r="AA119" i="2"/>
  <c r="X122" i="2"/>
  <c r="AA122" i="2"/>
  <c r="X124" i="2"/>
  <c r="AA124" i="2"/>
  <c r="W68" i="2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X80" i="2" s="1"/>
  <c r="X120" i="2"/>
  <c r="AA120" i="2"/>
  <c r="X121" i="2"/>
  <c r="AA121" i="2"/>
  <c r="X123" i="2"/>
  <c r="AA123" i="2"/>
  <c r="D251" i="13"/>
  <c r="G7" i="12"/>
  <c r="D7" i="13"/>
  <c r="D373" i="13"/>
  <c r="D129" i="13"/>
  <c r="D413" i="13"/>
  <c r="G47" i="12"/>
  <c r="D47" i="13"/>
  <c r="D169" i="13"/>
  <c r="D291" i="13"/>
  <c r="D367" i="13"/>
  <c r="D123" i="13"/>
  <c r="D489" i="13"/>
  <c r="G123" i="12"/>
  <c r="D245" i="13"/>
  <c r="D418" i="13"/>
  <c r="D174" i="13"/>
  <c r="G52" i="12"/>
  <c r="D52" i="13"/>
  <c r="D296" i="13"/>
  <c r="D470" i="13"/>
  <c r="D226" i="13"/>
  <c r="G104" i="12"/>
  <c r="D104" i="13"/>
  <c r="D348" i="13"/>
  <c r="AP53" i="4"/>
  <c r="AM53" i="4"/>
  <c r="AO53" i="4"/>
  <c r="AL53" i="4"/>
  <c r="AJ53" i="4"/>
  <c r="AN53" i="4"/>
  <c r="D48" i="14"/>
  <c r="AK53" i="4"/>
  <c r="AI53" i="4"/>
  <c r="AP56" i="4"/>
  <c r="AJ56" i="4"/>
  <c r="AO56" i="4"/>
  <c r="AM56" i="4"/>
  <c r="AL56" i="4"/>
  <c r="D51" i="14"/>
  <c r="AN56" i="4"/>
  <c r="AI56" i="4"/>
  <c r="AK56" i="4"/>
  <c r="AJ44" i="4"/>
  <c r="AO44" i="4"/>
  <c r="AM44" i="4"/>
  <c r="AP44" i="4"/>
  <c r="AN44" i="4"/>
  <c r="AL44" i="4"/>
  <c r="D39" i="14"/>
  <c r="AI44" i="4"/>
  <c r="AM48" i="4"/>
  <c r="AL48" i="4"/>
  <c r="AJ48" i="4"/>
  <c r="AN48" i="4"/>
  <c r="AI48" i="4"/>
  <c r="AK48" i="4"/>
  <c r="D43" i="14"/>
  <c r="AP48" i="4"/>
  <c r="AO48" i="4"/>
  <c r="AI36" i="4"/>
  <c r="D31" i="14"/>
  <c r="AJ36" i="4"/>
  <c r="AP36" i="4"/>
  <c r="AK36" i="4"/>
  <c r="AO36" i="4"/>
  <c r="AL36" i="4"/>
  <c r="AM36" i="4"/>
  <c r="AN36" i="4"/>
  <c r="AN39" i="4"/>
  <c r="AM39" i="4"/>
  <c r="AJ39" i="4"/>
  <c r="AL39" i="4"/>
  <c r="AI39" i="4"/>
  <c r="AP39" i="4"/>
  <c r="D34" i="14"/>
  <c r="AK39" i="4"/>
  <c r="AO39" i="4"/>
  <c r="AO28" i="4"/>
  <c r="AP28" i="4"/>
  <c r="AJ28" i="4"/>
  <c r="D23" i="14"/>
  <c r="AK28" i="4"/>
  <c r="AN28" i="4"/>
  <c r="AI28" i="4"/>
  <c r="AL28" i="4"/>
  <c r="AM28" i="4"/>
  <c r="AI30" i="4"/>
  <c r="AO30" i="4"/>
  <c r="AK30" i="4"/>
  <c r="AM30" i="4"/>
  <c r="AP30" i="4"/>
  <c r="AL30" i="4"/>
  <c r="AJ30" i="4"/>
  <c r="D25" i="14"/>
  <c r="AN30" i="4"/>
  <c r="AK20" i="4"/>
  <c r="AO20" i="4"/>
  <c r="AM20" i="4"/>
  <c r="AI20" i="4"/>
  <c r="AP20" i="4"/>
  <c r="AJ20" i="4"/>
  <c r="D15" i="14"/>
  <c r="AL20" i="4"/>
  <c r="AN20" i="4"/>
  <c r="D4" i="14"/>
  <c r="AO9" i="4"/>
  <c r="AJ9" i="4"/>
  <c r="AN9" i="4"/>
  <c r="AI9" i="4"/>
  <c r="AP9" i="4"/>
  <c r="AM9" i="4"/>
  <c r="AL9" i="4"/>
  <c r="AK9" i="4"/>
  <c r="AN12" i="4"/>
  <c r="AP12" i="4"/>
  <c r="AI12" i="4"/>
  <c r="AL12" i="4"/>
  <c r="AM12" i="4"/>
  <c r="AO12" i="4"/>
  <c r="D7" i="14"/>
  <c r="AJ12" i="4"/>
  <c r="AK12" i="4"/>
  <c r="AI3" i="7"/>
  <c r="AA127" i="2"/>
  <c r="X127" i="2"/>
  <c r="AA125" i="2"/>
  <c r="X125" i="2"/>
  <c r="Z6" i="2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AA21" i="2" s="1"/>
  <c r="D127" i="13"/>
  <c r="D5" i="13"/>
  <c r="D249" i="13"/>
  <c r="D371" i="13"/>
  <c r="G5" i="12"/>
  <c r="AJ54" i="4"/>
  <c r="AL54" i="4"/>
  <c r="AN54" i="4"/>
  <c r="AM54" i="4"/>
  <c r="AI54" i="4"/>
  <c r="AO54" i="4"/>
  <c r="AP54" i="4"/>
  <c r="AK54" i="4"/>
  <c r="D49" i="14"/>
  <c r="AK57" i="4"/>
  <c r="AJ57" i="4"/>
  <c r="D52" i="14"/>
  <c r="AP57" i="4"/>
  <c r="AM57" i="4"/>
  <c r="AO57" i="4"/>
  <c r="AN57" i="4"/>
  <c r="AI57" i="4"/>
  <c r="AL57" i="4"/>
  <c r="AM47" i="4"/>
  <c r="AK47" i="4"/>
  <c r="AO47" i="4"/>
  <c r="AN47" i="4"/>
  <c r="AJ47" i="4"/>
  <c r="D42" i="14"/>
  <c r="AI47" i="4"/>
  <c r="AL47" i="4"/>
  <c r="AP47" i="4"/>
  <c r="AN35" i="4"/>
  <c r="AK35" i="4"/>
  <c r="AP35" i="4"/>
  <c r="AO35" i="4"/>
  <c r="AL35" i="4"/>
  <c r="AJ35" i="4"/>
  <c r="D30" i="14"/>
  <c r="AM35" i="4"/>
  <c r="AI35" i="4"/>
  <c r="AL37" i="4"/>
  <c r="AO37" i="4"/>
  <c r="AI37" i="4"/>
  <c r="AM37" i="4"/>
  <c r="D32" i="14"/>
  <c r="AK37" i="4"/>
  <c r="AJ37" i="4"/>
  <c r="AP37" i="4"/>
  <c r="AN37" i="4"/>
  <c r="AN26" i="4"/>
  <c r="AI26" i="4"/>
  <c r="D21" i="14"/>
  <c r="AJ26" i="4"/>
  <c r="AO26" i="4"/>
  <c r="AP26" i="4"/>
  <c r="AL26" i="4"/>
  <c r="AM26" i="4"/>
  <c r="AK26" i="4"/>
  <c r="AK29" i="4"/>
  <c r="AP29" i="4"/>
  <c r="AM29" i="4"/>
  <c r="AJ29" i="4"/>
  <c r="D24" i="14"/>
  <c r="AL29" i="4"/>
  <c r="AO29" i="4"/>
  <c r="AN29" i="4"/>
  <c r="AI29" i="4"/>
  <c r="AK8" i="4"/>
  <c r="AP8" i="4"/>
  <c r="AL8" i="4"/>
  <c r="AM8" i="4"/>
  <c r="AJ8" i="4"/>
  <c r="D3" i="14"/>
  <c r="AI8" i="4"/>
  <c r="AN8" i="4"/>
  <c r="AO8" i="4"/>
  <c r="AI11" i="4"/>
  <c r="AM11" i="4"/>
  <c r="AO11" i="4"/>
  <c r="D6" i="14"/>
  <c r="AP11" i="4"/>
  <c r="AK11" i="4"/>
  <c r="AN11" i="4"/>
  <c r="AJ11" i="4"/>
  <c r="AL11" i="4"/>
  <c r="D126" i="13"/>
  <c r="G4" i="12"/>
  <c r="D248" i="13"/>
  <c r="D370" i="13"/>
  <c r="D4" i="13"/>
  <c r="D255" i="13"/>
  <c r="D133" i="13"/>
  <c r="D377" i="13"/>
  <c r="G11" i="12"/>
  <c r="D11" i="13"/>
  <c r="D304" i="13"/>
  <c r="D426" i="13"/>
  <c r="D182" i="13"/>
  <c r="D60" i="13"/>
  <c r="G60" i="12"/>
  <c r="D179" i="13"/>
  <c r="D301" i="13"/>
  <c r="D423" i="13"/>
  <c r="G57" i="12"/>
  <c r="D57" i="13"/>
  <c r="D412" i="13"/>
  <c r="D168" i="13"/>
  <c r="G46" i="12"/>
  <c r="D290" i="13"/>
  <c r="D46" i="13"/>
  <c r="D53" i="13"/>
  <c r="D175" i="13"/>
  <c r="D419" i="13"/>
  <c r="D297" i="13"/>
  <c r="G53" i="12"/>
  <c r="D341" i="13"/>
  <c r="D97" i="13"/>
  <c r="D219" i="13"/>
  <c r="D463" i="13"/>
  <c r="G97" i="12"/>
  <c r="D471" i="13"/>
  <c r="G105" i="12"/>
  <c r="D105" i="13"/>
  <c r="D227" i="13"/>
  <c r="D349" i="13"/>
  <c r="AI50" i="4" l="1"/>
  <c r="AK50" i="4"/>
  <c r="X69" i="2"/>
  <c r="X73" i="2"/>
  <c r="X71" i="2"/>
  <c r="AK19" i="4"/>
  <c r="AL19" i="4"/>
  <c r="A12" i="14"/>
  <c r="A29" i="14"/>
  <c r="AO19" i="4"/>
  <c r="AJ19" i="4"/>
  <c r="AP19" i="4"/>
  <c r="AI19" i="4"/>
  <c r="AO3" i="7"/>
  <c r="X75" i="2"/>
  <c r="X79" i="2"/>
  <c r="X74" i="2"/>
  <c r="X76" i="2"/>
  <c r="W81" i="2"/>
  <c r="X78" i="2"/>
  <c r="X77" i="2"/>
  <c r="X72" i="2"/>
  <c r="AA17" i="2"/>
  <c r="A13" i="12" s="1"/>
  <c r="A17" i="13"/>
  <c r="A261" i="13"/>
  <c r="A17" i="12"/>
  <c r="A139" i="13"/>
  <c r="AA18" i="2"/>
  <c r="AA20" i="2"/>
  <c r="AA19" i="2"/>
  <c r="A135" i="13"/>
  <c r="A257" i="13"/>
  <c r="AM3" i="7"/>
  <c r="AA14" i="2"/>
  <c r="AA12" i="2"/>
  <c r="Z22" i="2"/>
  <c r="AA16" i="2"/>
  <c r="AA15" i="2"/>
  <c r="AA13" i="2"/>
  <c r="X70" i="2"/>
  <c r="X68" i="2"/>
  <c r="AA11" i="2"/>
  <c r="AA10" i="2"/>
  <c r="AA9" i="2"/>
  <c r="AA8" i="2"/>
  <c r="AA3" i="7"/>
  <c r="AA7" i="2"/>
  <c r="AA6" i="2"/>
  <c r="D2" i="14"/>
  <c r="AP7" i="4"/>
  <c r="AP14" i="4" s="1"/>
  <c r="AJ7" i="4"/>
  <c r="AJ14" i="4" s="1"/>
  <c r="AL7" i="4"/>
  <c r="AL14" i="4" s="1"/>
  <c r="AO7" i="4"/>
  <c r="AO14" i="4" s="1"/>
  <c r="AL50" i="4"/>
  <c r="AJ32" i="4"/>
  <c r="AO50" i="4"/>
  <c r="AI32" i="4"/>
  <c r="AI7" i="4"/>
  <c r="AI14" i="4" s="1"/>
  <c r="AN7" i="4"/>
  <c r="AN14" i="4" s="1"/>
  <c r="AM7" i="4"/>
  <c r="AM14" i="4" s="1"/>
  <c r="AK32" i="4"/>
  <c r="AP32" i="4"/>
  <c r="AP50" i="4"/>
  <c r="AJ50" i="4"/>
  <c r="AM32" i="4"/>
  <c r="AK59" i="4"/>
  <c r="AN59" i="4"/>
  <c r="AM59" i="4"/>
  <c r="AK14" i="4"/>
  <c r="AL32" i="4"/>
  <c r="AO32" i="4"/>
  <c r="AN32" i="4"/>
  <c r="AI59" i="4"/>
  <c r="AJ59" i="4"/>
  <c r="AO59" i="4"/>
  <c r="AP59" i="4"/>
  <c r="A13" i="13" l="1"/>
  <c r="AJ17" i="4"/>
  <c r="AJ23" i="4" s="1"/>
  <c r="AM17" i="4"/>
  <c r="AM23" i="4" s="1"/>
  <c r="D12" i="14"/>
  <c r="AO17" i="4"/>
  <c r="AO23" i="4" s="1"/>
  <c r="AN17" i="4"/>
  <c r="AN23" i="4" s="1"/>
  <c r="AL17" i="4"/>
  <c r="AL23" i="4" s="1"/>
  <c r="AK17" i="4"/>
  <c r="AK23" i="4" s="1"/>
  <c r="AI17" i="4"/>
  <c r="AI23" i="4" s="1"/>
  <c r="AP17" i="4"/>
  <c r="AP23" i="4" s="1"/>
  <c r="AK34" i="4"/>
  <c r="AK41" i="4" s="1"/>
  <c r="AJ34" i="4"/>
  <c r="AJ41" i="4" s="1"/>
  <c r="AP34" i="4"/>
  <c r="AP41" i="4" s="1"/>
  <c r="AI34" i="4"/>
  <c r="AI41" i="4" s="1"/>
  <c r="AO34" i="4"/>
  <c r="AO41" i="4" s="1"/>
  <c r="D29" i="14"/>
  <c r="AL34" i="4"/>
  <c r="AL41" i="4" s="1"/>
  <c r="AN34" i="4"/>
  <c r="AN41" i="4" s="1"/>
  <c r="W82" i="2"/>
  <c r="X81" i="2"/>
  <c r="Z23" i="2"/>
  <c r="AA22" i="2"/>
  <c r="A259" i="13"/>
  <c r="A15" i="12"/>
  <c r="A137" i="13"/>
  <c r="A15" i="13"/>
  <c r="A16" i="13"/>
  <c r="A260" i="13"/>
  <c r="A16" i="12"/>
  <c r="A138" i="13"/>
  <c r="A136" i="13"/>
  <c r="A258" i="13"/>
  <c r="A14" i="13"/>
  <c r="A14" i="12"/>
  <c r="A4" i="12"/>
  <c r="A4" i="13"/>
  <c r="A126" i="13"/>
  <c r="A3" i="12"/>
  <c r="A125" i="13"/>
  <c r="A3" i="13"/>
  <c r="A6" i="12"/>
  <c r="A250" i="13"/>
  <c r="A6" i="13"/>
  <c r="A128" i="13"/>
  <c r="A11" i="12"/>
  <c r="A133" i="13"/>
  <c r="A255" i="13"/>
  <c r="A11" i="13"/>
  <c r="A130" i="13"/>
  <c r="A8" i="13"/>
  <c r="A8" i="12"/>
  <c r="A252" i="13"/>
  <c r="A2" i="12"/>
  <c r="A246" i="13"/>
  <c r="A2" i="13"/>
  <c r="A124" i="13"/>
  <c r="A5" i="12"/>
  <c r="A249" i="13"/>
  <c r="A127" i="13"/>
  <c r="A5" i="13"/>
  <c r="A9" i="12"/>
  <c r="A9" i="13"/>
  <c r="A131" i="13"/>
  <c r="A253" i="13"/>
  <c r="A7" i="12"/>
  <c r="A251" i="13"/>
  <c r="A7" i="13"/>
  <c r="A129" i="13"/>
  <c r="A134" i="13"/>
  <c r="A256" i="13"/>
  <c r="A12" i="13"/>
  <c r="A12" i="12"/>
  <c r="A254" i="13"/>
  <c r="A10" i="13"/>
  <c r="A10" i="12"/>
  <c r="A132" i="13"/>
  <c r="AR14" i="4"/>
  <c r="AQ14" i="4"/>
  <c r="AD3" i="7"/>
  <c r="AF3" i="7" s="1"/>
  <c r="AC3" i="7"/>
  <c r="AQ32" i="4"/>
  <c r="AR32" i="4"/>
  <c r="A18" i="12" l="1"/>
  <c r="A18" i="13"/>
  <c r="AR23" i="4"/>
  <c r="H34" i="1" s="1"/>
  <c r="AQ23" i="4"/>
  <c r="U51" i="4"/>
  <c r="Y51" i="4"/>
  <c r="AC51" i="4"/>
  <c r="W83" i="2"/>
  <c r="X82" i="2"/>
  <c r="Z24" i="2"/>
  <c r="AA23" i="2"/>
  <c r="AQ3" i="7"/>
  <c r="AS3" i="7"/>
  <c r="A37" i="14"/>
  <c r="A46" i="14"/>
  <c r="AS51" i="4"/>
  <c r="A19" i="12" l="1"/>
  <c r="A19" i="13"/>
  <c r="W84" i="2"/>
  <c r="X83" i="2"/>
  <c r="Z25" i="2"/>
  <c r="AA24" i="2"/>
  <c r="AR3" i="7"/>
  <c r="A20" i="12" l="1"/>
  <c r="A20" i="13"/>
  <c r="W85" i="2"/>
  <c r="X84" i="2"/>
  <c r="Z26" i="2"/>
  <c r="AA25" i="2"/>
  <c r="A21" i="12" l="1"/>
  <c r="A21" i="13"/>
  <c r="W86" i="2"/>
  <c r="X85" i="2"/>
  <c r="Z27" i="2"/>
  <c r="AA26" i="2"/>
  <c r="A22" i="12" l="1"/>
  <c r="A22" i="13"/>
  <c r="W87" i="2"/>
  <c r="X86" i="2"/>
  <c r="Z28" i="2"/>
  <c r="AA27" i="2"/>
  <c r="A23" i="12" l="1"/>
  <c r="A23" i="13"/>
  <c r="W88" i="2"/>
  <c r="X87" i="2"/>
  <c r="Z29" i="2"/>
  <c r="AA28" i="2"/>
  <c r="A24" i="12" l="1"/>
  <c r="A24" i="13"/>
  <c r="W89" i="2"/>
  <c r="X88" i="2"/>
  <c r="Z30" i="2"/>
  <c r="AA29" i="2"/>
  <c r="A25" i="12" l="1"/>
  <c r="A25" i="13"/>
  <c r="W90" i="2"/>
  <c r="X89" i="2"/>
  <c r="Z31" i="2"/>
  <c r="AA30" i="2"/>
  <c r="A26" i="12" l="1"/>
  <c r="A26" i="13"/>
  <c r="W91" i="2"/>
  <c r="X90" i="2"/>
  <c r="Z32" i="2"/>
  <c r="AA31" i="2"/>
  <c r="A27" i="12" l="1"/>
  <c r="A27" i="13"/>
  <c r="W92" i="2"/>
  <c r="X91" i="2"/>
  <c r="Z33" i="2"/>
  <c r="AA32" i="2"/>
  <c r="A28" i="12" l="1"/>
  <c r="A28" i="13"/>
  <c r="W93" i="2"/>
  <c r="X92" i="2"/>
  <c r="Z34" i="2"/>
  <c r="AA33" i="2"/>
  <c r="A29" i="12" l="1"/>
  <c r="A29" i="13"/>
  <c r="W94" i="2"/>
  <c r="X93" i="2"/>
  <c r="Z35" i="2"/>
  <c r="AA34" i="2"/>
  <c r="A30" i="12" l="1"/>
  <c r="A30" i="13"/>
  <c r="W95" i="2"/>
  <c r="X94" i="2"/>
  <c r="Z36" i="2"/>
  <c r="AA35" i="2"/>
  <c r="A31" i="12" l="1"/>
  <c r="A31" i="13"/>
  <c r="W96" i="2"/>
  <c r="X95" i="2"/>
  <c r="Z37" i="2"/>
  <c r="AA36" i="2"/>
  <c r="A32" i="12" l="1"/>
  <c r="A32" i="13"/>
  <c r="W97" i="2"/>
  <c r="X96" i="2"/>
  <c r="Z38" i="2"/>
  <c r="AA37" i="2"/>
  <c r="A33" i="12" l="1"/>
  <c r="A33" i="13"/>
  <c r="W98" i="2"/>
  <c r="X97" i="2"/>
  <c r="Z39" i="2"/>
  <c r="AA38" i="2"/>
  <c r="A34" i="12" l="1"/>
  <c r="A34" i="13"/>
  <c r="W99" i="2"/>
  <c r="X98" i="2"/>
  <c r="Z40" i="2"/>
  <c r="AA39" i="2"/>
  <c r="A35" i="12" l="1"/>
  <c r="A35" i="13"/>
  <c r="W100" i="2"/>
  <c r="X99" i="2"/>
  <c r="Z41" i="2"/>
  <c r="AA40" i="2"/>
  <c r="A36" i="12" l="1"/>
  <c r="A36" i="13"/>
  <c r="X100" i="2"/>
  <c r="W101" i="2"/>
  <c r="AA41" i="2"/>
  <c r="Z42" i="2"/>
  <c r="W102" i="2" l="1"/>
  <c r="X101" i="2"/>
  <c r="Z43" i="2"/>
  <c r="AA42" i="2"/>
  <c r="W103" i="2" l="1"/>
  <c r="X102" i="2"/>
  <c r="A38" i="12"/>
  <c r="A38" i="13"/>
  <c r="Z44" i="2"/>
  <c r="AA43" i="2"/>
  <c r="W104" i="2" l="1"/>
  <c r="X103" i="2"/>
  <c r="Z45" i="2"/>
  <c r="AA44" i="2"/>
  <c r="A39" i="13"/>
  <c r="A39" i="12"/>
  <c r="A161" i="13"/>
  <c r="W105" i="2" l="1"/>
  <c r="X104" i="2"/>
  <c r="A162" i="13"/>
  <c r="A40" i="13"/>
  <c r="A40" i="12"/>
  <c r="Z46" i="2"/>
  <c r="AA45" i="2"/>
  <c r="W106" i="2" l="1"/>
  <c r="X105" i="2"/>
  <c r="Z47" i="2"/>
  <c r="AA46" i="2"/>
  <c r="A41" i="12"/>
  <c r="A285" i="13"/>
  <c r="A163" i="13"/>
  <c r="A41" i="13"/>
  <c r="W107" i="2" l="1"/>
  <c r="X106" i="2"/>
  <c r="A42" i="13"/>
  <c r="A286" i="13"/>
  <c r="A42" i="12"/>
  <c r="A164" i="13"/>
  <c r="Z48" i="2"/>
  <c r="AA47" i="2"/>
  <c r="W108" i="2" l="1"/>
  <c r="X107" i="2"/>
  <c r="A165" i="13"/>
  <c r="A43" i="12"/>
  <c r="A43" i="13"/>
  <c r="A287" i="13"/>
  <c r="Z49" i="2"/>
  <c r="AA48" i="2"/>
  <c r="W109" i="2" l="1"/>
  <c r="X108" i="2"/>
  <c r="A44" i="13"/>
  <c r="A44" i="12"/>
  <c r="A166" i="13"/>
  <c r="A288" i="13"/>
  <c r="Z50" i="2"/>
  <c r="AA49" i="2"/>
  <c r="W110" i="2" l="1"/>
  <c r="X109" i="2"/>
  <c r="A45" i="12"/>
  <c r="A167" i="13"/>
  <c r="A289" i="13"/>
  <c r="A45" i="13"/>
  <c r="Z51" i="2"/>
  <c r="AA50" i="2"/>
  <c r="W111" i="2" l="1"/>
  <c r="X110" i="2"/>
  <c r="A290" i="13"/>
  <c r="A46" i="13"/>
  <c r="A168" i="13"/>
  <c r="A46" i="12"/>
  <c r="Z52" i="2"/>
  <c r="AA51" i="2"/>
  <c r="W112" i="2" l="1"/>
  <c r="X111" i="2"/>
  <c r="A169" i="13"/>
  <c r="A291" i="13"/>
  <c r="A47" i="12"/>
  <c r="A47" i="13"/>
  <c r="Z53" i="2"/>
  <c r="AA52" i="2"/>
  <c r="W113" i="2" l="1"/>
  <c r="X112" i="2"/>
  <c r="A48" i="13"/>
  <c r="A48" i="12"/>
  <c r="A170" i="13"/>
  <c r="A292" i="13"/>
  <c r="Z54" i="2"/>
  <c r="AA53" i="2"/>
  <c r="W114" i="2" l="1"/>
  <c r="X113" i="2"/>
  <c r="A49" i="12"/>
  <c r="A49" i="13"/>
  <c r="A171" i="13"/>
  <c r="A293" i="13"/>
  <c r="Z55" i="2"/>
  <c r="AA54" i="2"/>
  <c r="W115" i="2" l="1"/>
  <c r="X114" i="2"/>
  <c r="A294" i="13"/>
  <c r="A50" i="13"/>
  <c r="A172" i="13"/>
  <c r="A50" i="12"/>
  <c r="Z56" i="2"/>
  <c r="AA55" i="2"/>
  <c r="W116" i="2" l="1"/>
  <c r="X115" i="2"/>
  <c r="A51" i="12"/>
  <c r="A51" i="13"/>
  <c r="A173" i="13"/>
  <c r="Z57" i="2"/>
  <c r="AA56" i="2"/>
  <c r="W117" i="2" l="1"/>
  <c r="X116" i="2"/>
  <c r="Z58" i="2"/>
  <c r="AA57" i="2"/>
  <c r="A52" i="13"/>
  <c r="A52" i="12"/>
  <c r="A174" i="13"/>
  <c r="A296" i="13"/>
  <c r="W118" i="2" l="1"/>
  <c r="X117" i="2"/>
  <c r="A53" i="12"/>
  <c r="A297" i="13"/>
  <c r="A53" i="13"/>
  <c r="A175" i="13"/>
  <c r="Z59" i="2"/>
  <c r="AA58" i="2"/>
  <c r="W119" i="2" l="1"/>
  <c r="W120" i="2" s="1"/>
  <c r="W121" i="2" s="1"/>
  <c r="W122" i="2" s="1"/>
  <c r="W123" i="2" s="1"/>
  <c r="W124" i="2" s="1"/>
  <c r="W125" i="2" s="1"/>
  <c r="W126" i="2" s="1"/>
  <c r="W127" i="2" s="1"/>
  <c r="M128" i="4" s="1"/>
  <c r="N135" i="4" s="1"/>
  <c r="X118" i="2"/>
  <c r="A298" i="13"/>
  <c r="A176" i="13"/>
  <c r="A54" i="12"/>
  <c r="A54" i="13"/>
  <c r="Z60" i="2"/>
  <c r="AA59" i="2"/>
  <c r="N159" i="4" l="1"/>
  <c r="N144" i="4"/>
  <c r="N134" i="4"/>
  <c r="N156" i="4"/>
  <c r="N183" i="4"/>
  <c r="N132" i="4"/>
  <c r="N160" i="4"/>
  <c r="N148" i="4"/>
  <c r="N186" i="4"/>
  <c r="N174" i="4"/>
  <c r="N163" i="4"/>
  <c r="N164" i="4"/>
  <c r="N162" i="4"/>
  <c r="N129" i="4"/>
  <c r="N154" i="4"/>
  <c r="N155" i="4"/>
  <c r="N181" i="4"/>
  <c r="N130" i="4"/>
  <c r="N175" i="4"/>
  <c r="N146" i="4"/>
  <c r="N138" i="4"/>
  <c r="N149" i="4"/>
  <c r="N147" i="4"/>
  <c r="N161" i="4"/>
  <c r="N153" i="4"/>
  <c r="N187" i="4"/>
  <c r="N180" i="4"/>
  <c r="N169" i="4"/>
  <c r="N178" i="4"/>
  <c r="N173" i="4"/>
  <c r="N172" i="4"/>
  <c r="N136" i="4"/>
  <c r="N182" i="4"/>
  <c r="N143" i="4"/>
  <c r="N142" i="4"/>
  <c r="N151" i="4"/>
  <c r="N145" i="4"/>
  <c r="N150" i="4"/>
  <c r="N177" i="4"/>
  <c r="N131" i="4"/>
  <c r="N165" i="4"/>
  <c r="N188" i="4"/>
  <c r="N170" i="4"/>
  <c r="N184" i="4"/>
  <c r="N179" i="4"/>
  <c r="N166" i="4"/>
  <c r="N168" i="4"/>
  <c r="N158" i="4"/>
  <c r="N176" i="4"/>
  <c r="N140" i="4"/>
  <c r="N152" i="4"/>
  <c r="N157" i="4"/>
  <c r="N141" i="4"/>
  <c r="N137" i="4"/>
  <c r="N167" i="4"/>
  <c r="N185" i="4"/>
  <c r="N133" i="4"/>
  <c r="N139" i="4"/>
  <c r="N171" i="4"/>
  <c r="A177" i="13"/>
  <c r="A55" i="12"/>
  <c r="A55" i="13"/>
  <c r="A299" i="13"/>
  <c r="Z61" i="2"/>
  <c r="AA60" i="2"/>
  <c r="A56" i="12" l="1"/>
  <c r="A56" i="13"/>
  <c r="A178" i="13"/>
  <c r="A300" i="13"/>
  <c r="Z62" i="2"/>
  <c r="AA61" i="2"/>
  <c r="A179" i="13" l="1"/>
  <c r="A301" i="13"/>
  <c r="A57" i="12"/>
  <c r="A57" i="13"/>
  <c r="Z63" i="2"/>
  <c r="AA62" i="2"/>
  <c r="A180" i="13" l="1"/>
  <c r="A58" i="12"/>
  <c r="A58" i="13"/>
  <c r="A302" i="13"/>
  <c r="Z64" i="2"/>
  <c r="AA63" i="2"/>
  <c r="A59" i="13" l="1"/>
  <c r="A181" i="13"/>
  <c r="A303" i="13"/>
  <c r="A59" i="12"/>
  <c r="Z65" i="2"/>
  <c r="Z67" i="2" s="1"/>
  <c r="AA64" i="2"/>
  <c r="A60" i="13" l="1"/>
  <c r="A304" i="13"/>
  <c r="A60" i="12"/>
  <c r="A182" i="13"/>
  <c r="Z68" i="2"/>
  <c r="AA65" i="2"/>
  <c r="Z69" i="2" l="1"/>
  <c r="AA68" i="2"/>
  <c r="A61" i="12"/>
  <c r="A61" i="13"/>
  <c r="A305" i="13"/>
  <c r="A183" i="13"/>
  <c r="A308" i="13" l="1"/>
  <c r="A64" i="12"/>
  <c r="A64" i="13"/>
  <c r="A186" i="13"/>
  <c r="Z70" i="2"/>
  <c r="AA69" i="2"/>
  <c r="A65" i="12" l="1"/>
  <c r="A187" i="13"/>
  <c r="A309" i="13"/>
  <c r="A65" i="13"/>
  <c r="Z71" i="2"/>
  <c r="AA70" i="2"/>
  <c r="A66" i="12" l="1"/>
  <c r="A66" i="13"/>
  <c r="Z72" i="2"/>
  <c r="AA71" i="2"/>
  <c r="A189" i="13" l="1"/>
  <c r="A67" i="13"/>
  <c r="A67" i="12"/>
  <c r="Z73" i="2"/>
  <c r="AA72" i="2"/>
  <c r="Z74" i="2" l="1"/>
  <c r="AA73" i="2"/>
  <c r="A68" i="12"/>
  <c r="A190" i="13"/>
  <c r="A68" i="13"/>
  <c r="A69" i="12" l="1"/>
  <c r="A191" i="13"/>
  <c r="A69" i="13"/>
  <c r="Z75" i="2"/>
  <c r="AA74" i="2"/>
  <c r="A70" i="12" l="1"/>
  <c r="A70" i="13"/>
  <c r="Z76" i="2"/>
  <c r="AA75" i="2"/>
  <c r="A193" i="13" l="1"/>
  <c r="A71" i="13"/>
  <c r="A71" i="12"/>
  <c r="A315" i="13"/>
  <c r="Z77" i="2"/>
  <c r="AA76" i="2"/>
  <c r="A316" i="13" l="1"/>
  <c r="A72" i="12"/>
  <c r="A194" i="13"/>
  <c r="A72" i="13"/>
  <c r="Z78" i="2"/>
  <c r="AA77" i="2"/>
  <c r="Z79" i="2" l="1"/>
  <c r="AA78" i="2"/>
  <c r="A195" i="13"/>
  <c r="A73" i="13"/>
  <c r="A73" i="12"/>
  <c r="A196" i="13" l="1"/>
  <c r="A74" i="12"/>
  <c r="A74" i="13"/>
  <c r="Z80" i="2"/>
  <c r="AA79" i="2"/>
  <c r="A197" i="13" l="1"/>
  <c r="A75" i="13"/>
  <c r="A319" i="13"/>
  <c r="A75" i="12"/>
  <c r="AA80" i="2"/>
  <c r="Z81" i="2"/>
  <c r="Z82" i="2" l="1"/>
  <c r="AA81" i="2"/>
  <c r="A320" i="13"/>
  <c r="A76" i="12"/>
  <c r="A198" i="13"/>
  <c r="A76" i="13"/>
  <c r="A77" i="12" l="1"/>
  <c r="A77" i="13"/>
  <c r="Z83" i="2"/>
  <c r="AA82" i="2"/>
  <c r="A78" i="12" l="1"/>
  <c r="A78" i="13"/>
  <c r="Z84" i="2"/>
  <c r="AA83" i="2"/>
  <c r="A79" i="12" l="1"/>
  <c r="A79" i="13"/>
  <c r="Z85" i="2"/>
  <c r="AA84" i="2"/>
  <c r="A80" i="12" l="1"/>
  <c r="A80" i="13"/>
  <c r="Z86" i="2"/>
  <c r="AA85" i="2"/>
  <c r="A81" i="12" l="1"/>
  <c r="A81" i="13"/>
  <c r="Z87" i="2"/>
  <c r="AA86" i="2"/>
  <c r="A82" i="12" l="1"/>
  <c r="A82" i="13"/>
  <c r="Z88" i="2"/>
  <c r="AA87" i="2"/>
  <c r="A83" i="12" l="1"/>
  <c r="A83" i="13"/>
  <c r="Z89" i="2"/>
  <c r="AA88" i="2"/>
  <c r="A84" i="12" l="1"/>
  <c r="A84" i="13"/>
  <c r="Z90" i="2"/>
  <c r="AA89" i="2"/>
  <c r="A85" i="12" l="1"/>
  <c r="A85" i="13"/>
  <c r="Z91" i="2"/>
  <c r="AA90" i="2"/>
  <c r="A86" i="12" l="1"/>
  <c r="A86" i="13"/>
  <c r="Z92" i="2"/>
  <c r="AA91" i="2"/>
  <c r="A87" i="12" l="1"/>
  <c r="A87" i="13"/>
  <c r="Z93" i="2"/>
  <c r="AA92" i="2"/>
  <c r="A88" i="12" l="1"/>
  <c r="A88" i="13"/>
  <c r="Z94" i="2"/>
  <c r="AA93" i="2"/>
  <c r="A89" i="12" l="1"/>
  <c r="A89" i="13"/>
  <c r="Z95" i="2"/>
  <c r="AA94" i="2"/>
  <c r="A90" i="12" l="1"/>
  <c r="A90" i="13"/>
  <c r="Z96" i="2"/>
  <c r="AA95" i="2"/>
  <c r="A91" i="12" l="1"/>
  <c r="A91" i="13"/>
  <c r="Z97" i="2"/>
  <c r="AA96" i="2"/>
  <c r="A92" i="12" l="1"/>
  <c r="A92" i="13"/>
  <c r="Z98" i="2"/>
  <c r="AA97" i="2"/>
  <c r="A93" i="12" l="1"/>
  <c r="A93" i="13"/>
  <c r="Z99" i="2"/>
  <c r="AA98" i="2"/>
  <c r="A94" i="12" l="1"/>
  <c r="A94" i="13"/>
  <c r="Z100" i="2"/>
  <c r="AA99" i="2"/>
  <c r="A95" i="12" l="1"/>
  <c r="A95" i="13"/>
  <c r="AA100" i="2"/>
  <c r="Z101" i="2"/>
  <c r="A96" i="12" l="1"/>
  <c r="A96" i="13"/>
  <c r="AA101" i="2"/>
  <c r="Z102" i="2"/>
  <c r="Z103" i="2" l="1"/>
  <c r="AA102" i="2"/>
  <c r="A97" i="13"/>
  <c r="A341" i="13"/>
  <c r="A219" i="13"/>
  <c r="A97" i="12"/>
  <c r="A98" i="12" l="1"/>
  <c r="A220" i="13"/>
  <c r="A98" i="13"/>
  <c r="AA103" i="2"/>
  <c r="Z104" i="2"/>
  <c r="Z105" i="2" l="1"/>
  <c r="AA104" i="2"/>
  <c r="A99" i="12"/>
  <c r="A343" i="13"/>
  <c r="A221" i="13"/>
  <c r="A99" i="13"/>
  <c r="A344" i="13" l="1"/>
  <c r="A100" i="12"/>
  <c r="A100" i="13"/>
  <c r="A222" i="13"/>
  <c r="AA105" i="2"/>
  <c r="Z106" i="2"/>
  <c r="A101" i="13" l="1"/>
  <c r="A345" i="13"/>
  <c r="A223" i="13"/>
  <c r="A101" i="12"/>
  <c r="Z107" i="2"/>
  <c r="AA106" i="2"/>
  <c r="Z108" i="2" l="1"/>
  <c r="AA107" i="2"/>
  <c r="A346" i="13"/>
  <c r="A102" i="12"/>
  <c r="A102" i="13"/>
  <c r="A224" i="13"/>
  <c r="A347" i="13" l="1"/>
  <c r="A103" i="12"/>
  <c r="A103" i="13"/>
  <c r="A225" i="13"/>
  <c r="Z109" i="2"/>
  <c r="AA108" i="2"/>
  <c r="A348" i="13" l="1"/>
  <c r="A104" i="13"/>
  <c r="A104" i="12"/>
  <c r="A226" i="13"/>
  <c r="AA109" i="2"/>
  <c r="Z110" i="2"/>
  <c r="Z111" i="2" l="1"/>
  <c r="AA110" i="2"/>
  <c r="A227" i="13"/>
  <c r="A105" i="13"/>
  <c r="A349" i="13"/>
  <c r="A105" i="12"/>
  <c r="A106" i="12" l="1"/>
  <c r="A228" i="13"/>
  <c r="A350" i="13"/>
  <c r="A106" i="13"/>
  <c r="AA111" i="2"/>
  <c r="Z112" i="2"/>
  <c r="A351" i="13" l="1"/>
  <c r="A107" i="12"/>
  <c r="A107" i="13"/>
  <c r="A229" i="13"/>
  <c r="AA112" i="2"/>
  <c r="Z113" i="2"/>
  <c r="AA113" i="2" l="1"/>
  <c r="Z114" i="2"/>
  <c r="A352" i="13"/>
  <c r="A108" i="12"/>
  <c r="A108" i="13"/>
  <c r="A230" i="13"/>
  <c r="Z115" i="2" l="1"/>
  <c r="AA114" i="2"/>
  <c r="A353" i="13"/>
  <c r="A109" i="13"/>
  <c r="A109" i="12"/>
  <c r="A231" i="13"/>
  <c r="Z116" i="2" l="1"/>
  <c r="AA115" i="2"/>
  <c r="A110" i="12"/>
  <c r="A354" i="13"/>
  <c r="A110" i="13"/>
  <c r="A232" i="13"/>
  <c r="A111" i="12" l="1"/>
  <c r="A111" i="13"/>
  <c r="Z117" i="2"/>
  <c r="AA116" i="2"/>
  <c r="A112" i="12" l="1"/>
  <c r="A112" i="13"/>
  <c r="Z118" i="2"/>
  <c r="AA117" i="2"/>
  <c r="AD9" i="4"/>
  <c r="W55" i="4"/>
  <c r="U35" i="4"/>
  <c r="Y52" i="4"/>
  <c r="X55" i="4"/>
  <c r="X54" i="4"/>
  <c r="V46" i="4"/>
  <c r="AC52" i="4"/>
  <c r="AU18" i="4"/>
  <c r="L13" i="14" s="1"/>
  <c r="AU55" i="4"/>
  <c r="L50" i="14" s="1"/>
  <c r="AT52" i="4"/>
  <c r="K47" i="14" s="1"/>
  <c r="AV18" i="4"/>
  <c r="M13" i="14" s="1"/>
  <c r="AV55" i="4"/>
  <c r="M50" i="14" s="1"/>
  <c r="AS18" i="4"/>
  <c r="J13" i="14" s="1"/>
  <c r="AS55" i="4"/>
  <c r="J50" i="14" s="1"/>
  <c r="AS9" i="4"/>
  <c r="J4" i="14" s="1"/>
  <c r="AV35" i="4"/>
  <c r="M30" i="14" s="1"/>
  <c r="AT53" i="4"/>
  <c r="K48" i="14" s="1"/>
  <c r="AF52" i="4"/>
  <c r="AF54" i="4"/>
  <c r="AF55" i="4"/>
  <c r="W52" i="4"/>
  <c r="Z55" i="4"/>
  <c r="X52" i="4"/>
  <c r="U52" i="4"/>
  <c r="W19" i="4"/>
  <c r="U9" i="4"/>
  <c r="X19" i="4"/>
  <c r="W35" i="4"/>
  <c r="V54" i="4"/>
  <c r="Z46" i="4"/>
  <c r="V19" i="4"/>
  <c r="U19" i="4"/>
  <c r="AB54" i="4"/>
  <c r="V18" i="4"/>
  <c r="X18" i="4"/>
  <c r="AA55" i="4"/>
  <c r="AT9" i="4"/>
  <c r="K4" i="14" s="1"/>
  <c r="AS35" i="4"/>
  <c r="J30" i="14" s="1"/>
  <c r="AU53" i="4"/>
  <c r="L48" i="14" s="1"/>
  <c r="AU9" i="4"/>
  <c r="L4" i="14" s="1"/>
  <c r="AV46" i="4"/>
  <c r="M41" i="14" s="1"/>
  <c r="AV52" i="4"/>
  <c r="M47" i="14" s="1"/>
  <c r="AT18" i="4"/>
  <c r="K13" i="14" s="1"/>
  <c r="AT55" i="4"/>
  <c r="K50" i="14" s="1"/>
  <c r="AV54" i="4"/>
  <c r="M49" i="14" s="1"/>
  <c r="AS19" i="4"/>
  <c r="J14" i="14" s="1"/>
  <c r="AU52" i="4"/>
  <c r="L47" i="14" s="1"/>
  <c r="AC53" i="4"/>
  <c r="AE55" i="4"/>
  <c r="W9" i="4"/>
  <c r="W10" i="4"/>
  <c r="AA52" i="4"/>
  <c r="W54" i="4"/>
  <c r="U54" i="4"/>
  <c r="V55" i="4"/>
  <c r="Z52" i="4"/>
  <c r="V35" i="4"/>
  <c r="U10" i="4"/>
  <c r="W7" i="4"/>
  <c r="Z54" i="4"/>
  <c r="X10" i="4"/>
  <c r="AA46" i="4"/>
  <c r="X9" i="4"/>
  <c r="X35" i="4"/>
  <c r="AA53" i="4"/>
  <c r="V10" i="4"/>
  <c r="AT10" i="4"/>
  <c r="K5" i="14" s="1"/>
  <c r="AU54" i="4"/>
  <c r="L49" i="14" s="1"/>
  <c r="AU10" i="4"/>
  <c r="L5" i="14" s="1"/>
  <c r="AV53" i="4"/>
  <c r="M48" i="14" s="1"/>
  <c r="AV10" i="4"/>
  <c r="M5" i="14" s="1"/>
  <c r="AS53" i="4"/>
  <c r="J48" i="14" s="1"/>
  <c r="AS52" i="4"/>
  <c r="J47" i="14" s="1"/>
  <c r="AT19" i="4"/>
  <c r="K14" i="14" s="1"/>
  <c r="AS46" i="4"/>
  <c r="J41" i="14" s="1"/>
  <c r="AE53" i="4"/>
  <c r="AV19" i="4"/>
  <c r="M14" i="14" s="1"/>
  <c r="AC55" i="4"/>
  <c r="AU35" i="4"/>
  <c r="L30" i="14" s="1"/>
  <c r="AE54" i="4"/>
  <c r="U18" i="4"/>
  <c r="Y54" i="4"/>
  <c r="X46" i="4"/>
  <c r="V52" i="4"/>
  <c r="V53" i="4"/>
  <c r="AD53" i="4"/>
  <c r="AV9" i="4"/>
  <c r="M4" i="14" s="1"/>
  <c r="AT46" i="4"/>
  <c r="K41" i="14" s="1"/>
  <c r="W46" i="4"/>
  <c r="AA54" i="4"/>
  <c r="Y53" i="4"/>
  <c r="Y55" i="4"/>
  <c r="AF53" i="4"/>
  <c r="AU46" i="4"/>
  <c r="L41" i="14" s="1"/>
  <c r="AS10" i="4"/>
  <c r="J5" i="14" s="1"/>
  <c r="AT35" i="4"/>
  <c r="K30" i="14" s="1"/>
  <c r="AU19" i="4"/>
  <c r="L14" i="14" s="1"/>
  <c r="U46" i="4"/>
  <c r="AB55" i="4"/>
  <c r="AU7" i="4"/>
  <c r="L2" i="14" s="1"/>
  <c r="U55" i="4"/>
  <c r="Z53" i="4"/>
  <c r="Y46" i="4"/>
  <c r="AC54" i="4"/>
  <c r="AD54" i="4"/>
  <c r="AD52" i="4"/>
  <c r="AB53" i="4"/>
  <c r="AE10" i="4"/>
  <c r="W18" i="4"/>
  <c r="AB46" i="4"/>
  <c r="U53" i="4"/>
  <c r="AB52" i="4"/>
  <c r="V9" i="4"/>
  <c r="AS54" i="4"/>
  <c r="J49" i="14" s="1"/>
  <c r="AT54" i="4"/>
  <c r="K49" i="14" s="1"/>
  <c r="AD55" i="4"/>
  <c r="W53" i="4"/>
  <c r="X53" i="4"/>
  <c r="AF19" i="4"/>
  <c r="U7" i="4"/>
  <c r="AF9" i="4"/>
  <c r="AE35" i="4"/>
  <c r="AC18" i="4"/>
  <c r="AF18" i="4"/>
  <c r="AV7" i="4"/>
  <c r="M2" i="14" s="1"/>
  <c r="X17" i="4"/>
  <c r="AV8" i="4"/>
  <c r="M3" i="14" s="1"/>
  <c r="X7" i="4"/>
  <c r="AU17" i="4"/>
  <c r="L12" i="14" s="1"/>
  <c r="AT8" i="4"/>
  <c r="K3" i="14" s="1"/>
  <c r="U8" i="4"/>
  <c r="W8" i="4"/>
  <c r="V7" i="4"/>
  <c r="AD17" i="4"/>
  <c r="AT7" i="4"/>
  <c r="K2" i="14" s="1"/>
  <c r="AT17" i="4"/>
  <c r="K12" i="14" s="1"/>
  <c r="W17" i="4"/>
  <c r="AS17" i="4"/>
  <c r="J12" i="14" s="1"/>
  <c r="AU8" i="4"/>
  <c r="L3" i="14" s="1"/>
  <c r="X8" i="4"/>
  <c r="AE17" i="4"/>
  <c r="AE8" i="4"/>
  <c r="V8" i="4"/>
  <c r="AS7" i="4"/>
  <c r="J2" i="14" s="1"/>
  <c r="AS8" i="4"/>
  <c r="J3" i="14" s="1"/>
  <c r="AV17" i="4"/>
  <c r="M12" i="14" s="1"/>
  <c r="V17" i="4"/>
  <c r="U17" i="4"/>
  <c r="A113" i="12" l="1"/>
  <c r="A113" i="13"/>
  <c r="Z119" i="2"/>
  <c r="Z120" i="2" s="1"/>
  <c r="Z121" i="2" s="1"/>
  <c r="Z122" i="2" s="1"/>
  <c r="Z123" i="2" s="1"/>
  <c r="Z124" i="2" s="1"/>
  <c r="Z125" i="2" s="1"/>
  <c r="Z126" i="2" s="1"/>
  <c r="Z127" i="2" s="1"/>
  <c r="K6" i="4" s="1"/>
  <c r="AA118" i="2"/>
  <c r="AC35" i="4"/>
  <c r="AF46" i="4"/>
  <c r="AC46" i="4"/>
  <c r="AD10" i="4"/>
  <c r="J55" i="4"/>
  <c r="J53" i="4"/>
  <c r="J52" i="4"/>
  <c r="AN45" i="4"/>
  <c r="AN50" i="4" s="1"/>
  <c r="AL55" i="4"/>
  <c r="AL59" i="4" s="1"/>
  <c r="J54" i="4"/>
  <c r="AM46" i="4"/>
  <c r="AM50" i="4" s="1"/>
  <c r="AM34" i="4"/>
  <c r="AM41" i="4" s="1"/>
  <c r="AE46" i="4"/>
  <c r="AF35" i="4"/>
  <c r="AC17" i="4"/>
  <c r="AD7" i="4"/>
  <c r="AD8" i="4"/>
  <c r="AF7" i="4"/>
  <c r="AC8" i="4"/>
  <c r="AC7" i="4"/>
  <c r="AR50" i="4" l="1"/>
  <c r="L53" i="4"/>
  <c r="O15" i="4"/>
  <c r="A114" i="12"/>
  <c r="A114" i="13"/>
  <c r="M95" i="4"/>
  <c r="N95" i="4" s="1"/>
  <c r="R95" i="4" s="1"/>
  <c r="M74" i="4"/>
  <c r="M9" i="4"/>
  <c r="M81" i="4"/>
  <c r="M113" i="4"/>
  <c r="N113" i="4" s="1"/>
  <c r="S113" i="4" s="1"/>
  <c r="L13" i="4"/>
  <c r="L116" i="4"/>
  <c r="P33" i="4"/>
  <c r="M52" i="4"/>
  <c r="P56" i="4"/>
  <c r="L178" i="4" s="1"/>
  <c r="O72" i="4"/>
  <c r="L64" i="4"/>
  <c r="M63" i="4"/>
  <c r="M21" i="4"/>
  <c r="M58" i="4"/>
  <c r="M36" i="4"/>
  <c r="O123" i="4"/>
  <c r="P23" i="4"/>
  <c r="L11" i="4"/>
  <c r="M25" i="4"/>
  <c r="M72" i="4"/>
  <c r="O44" i="4"/>
  <c r="M26" i="4"/>
  <c r="M7" i="4"/>
  <c r="O80" i="4"/>
  <c r="P32" i="4"/>
  <c r="P55" i="4"/>
  <c r="L177" i="4" s="1"/>
  <c r="M122" i="4"/>
  <c r="N122" i="4" s="1"/>
  <c r="L122" i="4"/>
  <c r="P70" i="4"/>
  <c r="P13" i="4"/>
  <c r="P42" i="4"/>
  <c r="L164" i="4" s="1"/>
  <c r="M65" i="4"/>
  <c r="M47" i="4"/>
  <c r="P108" i="4"/>
  <c r="M90" i="4"/>
  <c r="M84" i="4"/>
  <c r="L99" i="4"/>
  <c r="O104" i="4"/>
  <c r="O93" i="4"/>
  <c r="M37" i="4"/>
  <c r="M31" i="4"/>
  <c r="L22" i="4"/>
  <c r="L56" i="4"/>
  <c r="L32" i="4"/>
  <c r="L15" i="4"/>
  <c r="M10" i="4"/>
  <c r="M111" i="4"/>
  <c r="N111" i="4" s="1"/>
  <c r="L7" i="4"/>
  <c r="M104" i="4"/>
  <c r="N104" i="4" s="1"/>
  <c r="S104" i="4" s="1"/>
  <c r="O57" i="4"/>
  <c r="P53" i="4"/>
  <c r="L175" i="4" s="1"/>
  <c r="O115" i="4"/>
  <c r="M49" i="4"/>
  <c r="M42" i="4"/>
  <c r="M20" i="4"/>
  <c r="O83" i="4"/>
  <c r="O36" i="4"/>
  <c r="L125" i="4"/>
  <c r="P124" i="4"/>
  <c r="L114" i="4"/>
  <c r="P63" i="4"/>
  <c r="L185" i="4" s="1"/>
  <c r="P40" i="4"/>
  <c r="M85" i="4"/>
  <c r="M30" i="4"/>
  <c r="M94" i="4"/>
  <c r="N94" i="4" s="1"/>
  <c r="M112" i="4"/>
  <c r="N112" i="4" s="1"/>
  <c r="M67" i="4"/>
  <c r="M8" i="4"/>
  <c r="M92" i="4"/>
  <c r="O90" i="4"/>
  <c r="O126" i="4"/>
  <c r="L34" i="4"/>
  <c r="P66" i="4"/>
  <c r="L188" i="4" s="1"/>
  <c r="O99" i="4"/>
  <c r="O77" i="4"/>
  <c r="L16" i="4"/>
  <c r="P80" i="4"/>
  <c r="P88" i="4"/>
  <c r="O108" i="4"/>
  <c r="L38" i="4"/>
  <c r="O27" i="4"/>
  <c r="P122" i="4"/>
  <c r="L41" i="4"/>
  <c r="M57" i="4"/>
  <c r="M121" i="4"/>
  <c r="N121" i="4" s="1"/>
  <c r="M66" i="4"/>
  <c r="M56" i="4"/>
  <c r="M39" i="4"/>
  <c r="M103" i="4"/>
  <c r="N103" i="4" s="1"/>
  <c r="M44" i="4"/>
  <c r="P90" i="4"/>
  <c r="O49" i="4"/>
  <c r="P67" i="4"/>
  <c r="O103" i="4"/>
  <c r="L113" i="4"/>
  <c r="L49" i="4"/>
  <c r="L109" i="4"/>
  <c r="P74" i="4"/>
  <c r="L25" i="4"/>
  <c r="O55" i="4"/>
  <c r="O31" i="4"/>
  <c r="O26" i="4"/>
  <c r="P119" i="4"/>
  <c r="L112" i="4"/>
  <c r="M61" i="4"/>
  <c r="M125" i="4"/>
  <c r="N125" i="4" s="1"/>
  <c r="M70" i="4"/>
  <c r="M64" i="4"/>
  <c r="N64" i="4" s="1"/>
  <c r="M43" i="4"/>
  <c r="M107" i="4"/>
  <c r="N107" i="4" s="1"/>
  <c r="M48" i="4"/>
  <c r="L108" i="4"/>
  <c r="L17" i="4"/>
  <c r="L106" i="4"/>
  <c r="P73" i="4"/>
  <c r="P16" i="4"/>
  <c r="L78" i="4"/>
  <c r="L43" i="4"/>
  <c r="L51" i="4"/>
  <c r="O42" i="4"/>
  <c r="O12" i="4"/>
  <c r="M106" i="4"/>
  <c r="N106" i="4" s="1"/>
  <c r="M116" i="4"/>
  <c r="N116" i="4" s="1"/>
  <c r="P85" i="4"/>
  <c r="O37" i="4"/>
  <c r="O7" i="4"/>
  <c r="O13" i="4"/>
  <c r="O78" i="4"/>
  <c r="O101" i="4"/>
  <c r="M33" i="4"/>
  <c r="M101" i="4"/>
  <c r="N101" i="4" s="1"/>
  <c r="M46" i="4"/>
  <c r="M110" i="4"/>
  <c r="N110" i="4" s="1"/>
  <c r="M19" i="4"/>
  <c r="M83" i="4"/>
  <c r="M24" i="4"/>
  <c r="M124" i="4"/>
  <c r="N124" i="4" s="1"/>
  <c r="O50" i="4"/>
  <c r="P91" i="4"/>
  <c r="L54" i="4"/>
  <c r="O96" i="4"/>
  <c r="O25" i="4"/>
  <c r="L80" i="4"/>
  <c r="L103" i="4"/>
  <c r="P46" i="4"/>
  <c r="L168" i="4" s="1"/>
  <c r="O105" i="4"/>
  <c r="O58" i="4"/>
  <c r="O109" i="4"/>
  <c r="O43" i="4"/>
  <c r="O89" i="4"/>
  <c r="L23" i="4"/>
  <c r="M73" i="4"/>
  <c r="M18" i="4"/>
  <c r="M82" i="4"/>
  <c r="M88" i="4"/>
  <c r="M55" i="4"/>
  <c r="M119" i="4"/>
  <c r="N119" i="4" s="1"/>
  <c r="M68" i="4"/>
  <c r="P98" i="4"/>
  <c r="O46" i="4"/>
  <c r="P44" i="4"/>
  <c r="L166" i="4" s="1"/>
  <c r="L28" i="4"/>
  <c r="P37" i="4"/>
  <c r="L61" i="4"/>
  <c r="L90" i="4"/>
  <c r="O29" i="4"/>
  <c r="L111" i="4"/>
  <c r="P72" i="4"/>
  <c r="L62" i="4"/>
  <c r="L68" i="4"/>
  <c r="L118" i="4"/>
  <c r="O88" i="4"/>
  <c r="M77" i="4"/>
  <c r="M22" i="4"/>
  <c r="M86" i="4"/>
  <c r="M96" i="4"/>
  <c r="N96" i="4" s="1"/>
  <c r="M59" i="4"/>
  <c r="M123" i="4"/>
  <c r="N123" i="4" s="1"/>
  <c r="M76" i="4"/>
  <c r="O107" i="4"/>
  <c r="O19" i="4"/>
  <c r="O60" i="4"/>
  <c r="P113" i="4"/>
  <c r="L101" i="4"/>
  <c r="L45" i="4"/>
  <c r="O34" i="4"/>
  <c r="P84" i="4"/>
  <c r="L65" i="4"/>
  <c r="O122" i="4"/>
  <c r="L50" i="4"/>
  <c r="P18" i="4"/>
  <c r="O16" i="4"/>
  <c r="L110" i="4"/>
  <c r="P60" i="4"/>
  <c r="L182" i="4" s="1"/>
  <c r="P8" i="4"/>
  <c r="L19" i="4"/>
  <c r="L42" i="4"/>
  <c r="O10" i="4"/>
  <c r="L58" i="4"/>
  <c r="L36" i="4"/>
  <c r="O113" i="4"/>
  <c r="P7" i="4"/>
  <c r="L87" i="4"/>
  <c r="L69" i="4"/>
  <c r="L105" i="4"/>
  <c r="M29" i="4"/>
  <c r="M15" i="4"/>
  <c r="O112" i="4"/>
  <c r="O87" i="4"/>
  <c r="L121" i="4"/>
  <c r="L33" i="4"/>
  <c r="P97" i="4"/>
  <c r="O67" i="4"/>
  <c r="O102" i="4"/>
  <c r="M53" i="4"/>
  <c r="M117" i="4"/>
  <c r="N117" i="4" s="1"/>
  <c r="M62" i="4"/>
  <c r="N62" i="4" s="1"/>
  <c r="S62" i="4" s="1"/>
  <c r="M126" i="4"/>
  <c r="N126" i="4" s="1"/>
  <c r="M35" i="4"/>
  <c r="M99" i="4"/>
  <c r="N99" i="4" s="1"/>
  <c r="M40" i="4"/>
  <c r="P114" i="4"/>
  <c r="P52" i="4"/>
  <c r="L174" i="4" s="1"/>
  <c r="O98" i="4"/>
  <c r="O124" i="4"/>
  <c r="P118" i="4"/>
  <c r="L14" i="4"/>
  <c r="P28" i="4"/>
  <c r="P115" i="4"/>
  <c r="P10" i="4"/>
  <c r="O125" i="4"/>
  <c r="P75" i="4"/>
  <c r="P51" i="4"/>
  <c r="L173" i="4" s="1"/>
  <c r="O69" i="4"/>
  <c r="P9" i="4"/>
  <c r="M13" i="4"/>
  <c r="M89" i="4"/>
  <c r="M34" i="4"/>
  <c r="M98" i="4"/>
  <c r="N98" i="4" s="1"/>
  <c r="M120" i="4"/>
  <c r="N120" i="4" s="1"/>
  <c r="M71" i="4"/>
  <c r="M12" i="4"/>
  <c r="M100" i="4"/>
  <c r="N100" i="4" s="1"/>
  <c r="O8" i="4"/>
  <c r="P64" i="4"/>
  <c r="L186" i="4" s="1"/>
  <c r="L115" i="4"/>
  <c r="O116" i="4"/>
  <c r="P57" i="4"/>
  <c r="L179" i="4" s="1"/>
  <c r="L21" i="4"/>
  <c r="L59" i="4"/>
  <c r="L83" i="4"/>
  <c r="P81" i="4"/>
  <c r="O63" i="4"/>
  <c r="L98" i="4"/>
  <c r="P112" i="4"/>
  <c r="L100" i="4"/>
  <c r="M17" i="4"/>
  <c r="M93" i="4"/>
  <c r="N93" i="4" s="1"/>
  <c r="M38" i="4"/>
  <c r="M102" i="4"/>
  <c r="N102" i="4" s="1"/>
  <c r="M11" i="4"/>
  <c r="M75" i="4"/>
  <c r="M16" i="4"/>
  <c r="M108" i="4"/>
  <c r="N108" i="4" s="1"/>
  <c r="P110" i="4"/>
  <c r="L66" i="4"/>
  <c r="O20" i="4"/>
  <c r="O117" i="4"/>
  <c r="P93" i="4"/>
  <c r="O18" i="4"/>
  <c r="O48" i="4"/>
  <c r="P41" i="4"/>
  <c r="P48" i="4"/>
  <c r="L170" i="4" s="1"/>
  <c r="M97" i="4"/>
  <c r="N97" i="4" s="1"/>
  <c r="M79" i="4"/>
  <c r="L27" i="4"/>
  <c r="P95" i="4"/>
  <c r="O47" i="4"/>
  <c r="O51" i="4"/>
  <c r="O62" i="4"/>
  <c r="P71" i="4"/>
  <c r="O84" i="4"/>
  <c r="M69" i="4"/>
  <c r="N69" i="4" s="1"/>
  <c r="S69" i="4" s="1"/>
  <c r="M14" i="4"/>
  <c r="M78" i="4"/>
  <c r="N78" i="4" s="1"/>
  <c r="R78" i="4" s="1"/>
  <c r="M80" i="4"/>
  <c r="N80" i="4" s="1"/>
  <c r="R80" i="4" s="1"/>
  <c r="M51" i="4"/>
  <c r="N51" i="4" s="1"/>
  <c r="R51" i="4" s="1"/>
  <c r="M115" i="4"/>
  <c r="N115" i="4" s="1"/>
  <c r="M60" i="4"/>
  <c r="L26" i="4"/>
  <c r="L120" i="4"/>
  <c r="O68" i="4"/>
  <c r="O119" i="4"/>
  <c r="L44" i="4"/>
  <c r="P89" i="4"/>
  <c r="P17" i="4"/>
  <c r="L71" i="4"/>
  <c r="P76" i="4"/>
  <c r="L20" i="4"/>
  <c r="P83" i="4"/>
  <c r="P101" i="4"/>
  <c r="L12" i="4"/>
  <c r="P58" i="4"/>
  <c r="L180" i="4" s="1"/>
  <c r="M41" i="4"/>
  <c r="M105" i="4"/>
  <c r="N105" i="4" s="1"/>
  <c r="M50" i="4"/>
  <c r="M114" i="4"/>
  <c r="N114" i="4" s="1"/>
  <c r="M23" i="4"/>
  <c r="M87" i="4"/>
  <c r="N87" i="4" s="1"/>
  <c r="R87" i="4" s="1"/>
  <c r="M28" i="4"/>
  <c r="P68" i="4"/>
  <c r="L96" i="4"/>
  <c r="P31" i="4"/>
  <c r="L123" i="4"/>
  <c r="P19" i="4"/>
  <c r="P50" i="4"/>
  <c r="L172" i="4" s="1"/>
  <c r="P45" i="4"/>
  <c r="L167" i="4" s="1"/>
  <c r="O17" i="4"/>
  <c r="L75" i="4"/>
  <c r="P59" i="4"/>
  <c r="L181" i="4" s="1"/>
  <c r="P102" i="4"/>
  <c r="P94" i="4"/>
  <c r="O33" i="4"/>
  <c r="O74" i="4"/>
  <c r="M45" i="4"/>
  <c r="M109" i="4"/>
  <c r="N109" i="4" s="1"/>
  <c r="M54" i="4"/>
  <c r="M118" i="4"/>
  <c r="N118" i="4" s="1"/>
  <c r="M27" i="4"/>
  <c r="M91" i="4"/>
  <c r="M32" i="4"/>
  <c r="O106" i="4"/>
  <c r="P111" i="4"/>
  <c r="O75" i="4"/>
  <c r="O92" i="4"/>
  <c r="L88" i="4"/>
  <c r="P105" i="4"/>
  <c r="O54" i="4"/>
  <c r="L60" i="4"/>
  <c r="P29" i="4"/>
  <c r="L46" i="4"/>
  <c r="P116" i="4"/>
  <c r="P120" i="4"/>
  <c r="P43" i="4"/>
  <c r="L165" i="4" s="1"/>
  <c r="O85" i="4"/>
  <c r="L91" i="4"/>
  <c r="O111" i="4"/>
  <c r="P12" i="4"/>
  <c r="P69" i="4"/>
  <c r="L76" i="4"/>
  <c r="O30" i="4"/>
  <c r="P92" i="4"/>
  <c r="L84" i="4"/>
  <c r="L92" i="4"/>
  <c r="L9" i="4"/>
  <c r="P126" i="4"/>
  <c r="L31" i="4"/>
  <c r="O73" i="4"/>
  <c r="O66" i="4"/>
  <c r="P26" i="4"/>
  <c r="O23" i="4"/>
  <c r="L52" i="4"/>
  <c r="P14" i="4"/>
  <c r="P82" i="4"/>
  <c r="L102" i="4"/>
  <c r="P21" i="4"/>
  <c r="L57" i="4"/>
  <c r="L8" i="4"/>
  <c r="P117" i="4"/>
  <c r="P62" i="4"/>
  <c r="L184" i="4" s="1"/>
  <c r="O14" i="4"/>
  <c r="O35" i="4"/>
  <c r="L37" i="4"/>
  <c r="P96" i="4"/>
  <c r="L104" i="4"/>
  <c r="P77" i="4"/>
  <c r="O97" i="4"/>
  <c r="O61" i="4"/>
  <c r="L93" i="4"/>
  <c r="P100" i="4"/>
  <c r="O39" i="4"/>
  <c r="P104" i="4"/>
  <c r="O120" i="4"/>
  <c r="O81" i="4"/>
  <c r="O53" i="4"/>
  <c r="P30" i="4"/>
  <c r="O9" i="4"/>
  <c r="L74" i="4"/>
  <c r="O56" i="4"/>
  <c r="L81" i="4"/>
  <c r="P34" i="4"/>
  <c r="P35" i="4"/>
  <c r="O79" i="4"/>
  <c r="L89" i="4"/>
  <c r="O70" i="4"/>
  <c r="P47" i="4"/>
  <c r="L169" i="4" s="1"/>
  <c r="P39" i="4"/>
  <c r="L117" i="4"/>
  <c r="L72" i="4"/>
  <c r="P86" i="4"/>
  <c r="P27" i="4"/>
  <c r="O64" i="4"/>
  <c r="O110" i="4"/>
  <c r="O100" i="4"/>
  <c r="P125" i="4"/>
  <c r="P79" i="4"/>
  <c r="P106" i="4"/>
  <c r="P11" i="4"/>
  <c r="L124" i="4"/>
  <c r="L119" i="4"/>
  <c r="L55" i="4"/>
  <c r="P25" i="4"/>
  <c r="O41" i="4"/>
  <c r="P109" i="4"/>
  <c r="L77" i="4"/>
  <c r="P22" i="4"/>
  <c r="O118" i="4"/>
  <c r="O45" i="4"/>
  <c r="P107" i="4"/>
  <c r="L95" i="4"/>
  <c r="O21" i="4"/>
  <c r="O94" i="4"/>
  <c r="O22" i="4"/>
  <c r="L48" i="4"/>
  <c r="P20" i="4"/>
  <c r="P99" i="4"/>
  <c r="L67" i="4"/>
  <c r="L85" i="4"/>
  <c r="L24" i="4"/>
  <c r="O82" i="4"/>
  <c r="P123" i="4"/>
  <c r="P15" i="4"/>
  <c r="P103" i="4"/>
  <c r="O86" i="4"/>
  <c r="L10" i="4"/>
  <c r="L40" i="4"/>
  <c r="L63" i="4"/>
  <c r="L18" i="4"/>
  <c r="L73" i="4"/>
  <c r="O76" i="4"/>
  <c r="L70" i="4"/>
  <c r="O38" i="4"/>
  <c r="P49" i="4"/>
  <c r="L171" i="4" s="1"/>
  <c r="P121" i="4"/>
  <c r="P78" i="4"/>
  <c r="P38" i="4"/>
  <c r="L160" i="4" s="1"/>
  <c r="L97" i="4"/>
  <c r="P36" i="4"/>
  <c r="O28" i="4"/>
  <c r="O121" i="4"/>
  <c r="L126" i="4"/>
  <c r="L35" i="4"/>
  <c r="P65" i="4"/>
  <c r="L187" i="4" s="1"/>
  <c r="O32" i="4"/>
  <c r="O52" i="4"/>
  <c r="L29" i="4"/>
  <c r="O114" i="4"/>
  <c r="L94" i="4"/>
  <c r="L86" i="4"/>
  <c r="O11" i="4"/>
  <c r="L47" i="4"/>
  <c r="P61" i="4"/>
  <c r="L183" i="4" s="1"/>
  <c r="L30" i="4"/>
  <c r="P24" i="4"/>
  <c r="O65" i="4"/>
  <c r="O95" i="4"/>
  <c r="L79" i="4"/>
  <c r="O91" i="4"/>
  <c r="O40" i="4"/>
  <c r="L39" i="4"/>
  <c r="P54" i="4"/>
  <c r="L176" i="4" s="1"/>
  <c r="O59" i="4"/>
  <c r="O24" i="4"/>
  <c r="L82" i="4"/>
  <c r="L107" i="4"/>
  <c r="O71" i="4"/>
  <c r="P87" i="4"/>
  <c r="J46" i="4"/>
  <c r="AQ59" i="4"/>
  <c r="AR59" i="4"/>
  <c r="P35" i="1" s="1"/>
  <c r="AU3" i="7" s="1"/>
  <c r="AQ50" i="4"/>
  <c r="AS42" i="4" s="1"/>
  <c r="H35" i="1"/>
  <c r="AT3" i="7" s="1"/>
  <c r="AR41" i="4"/>
  <c r="H33" i="1" s="1"/>
  <c r="AQ41" i="4"/>
  <c r="N38" i="4" l="1"/>
  <c r="N54" i="4"/>
  <c r="R54" i="4" s="1"/>
  <c r="N53" i="4"/>
  <c r="Q53" i="4" s="1"/>
  <c r="N34" i="4"/>
  <c r="L156" i="4" s="1"/>
  <c r="N45" i="4"/>
  <c r="S45" i="4" s="1"/>
  <c r="N13" i="4"/>
  <c r="Q13" i="4" s="1"/>
  <c r="N28" i="4"/>
  <c r="Q28" i="4" s="1"/>
  <c r="N16" i="4"/>
  <c r="Q16" i="4" s="1"/>
  <c r="N41" i="4"/>
  <c r="Q41" i="4" s="1"/>
  <c r="N15" i="4"/>
  <c r="S15" i="4" s="1"/>
  <c r="N56" i="4"/>
  <c r="Q56" i="4" s="1"/>
  <c r="N9" i="4"/>
  <c r="S9" i="4" s="1"/>
  <c r="Q62" i="4"/>
  <c r="AE9" i="4" s="1"/>
  <c r="R62" i="4"/>
  <c r="N50" i="4"/>
  <c r="S50" i="4" s="1"/>
  <c r="Q69" i="4"/>
  <c r="R69" i="4"/>
  <c r="Q51" i="4"/>
  <c r="S51" i="4"/>
  <c r="N7" i="4"/>
  <c r="R53" i="4"/>
  <c r="S53" i="4"/>
  <c r="S80" i="4"/>
  <c r="Q78" i="4"/>
  <c r="R104" i="4"/>
  <c r="S78" i="4"/>
  <c r="N63" i="4"/>
  <c r="S63" i="4" s="1"/>
  <c r="Q113" i="4"/>
  <c r="R113" i="4"/>
  <c r="S87" i="4"/>
  <c r="Q87" i="4"/>
  <c r="S28" i="4"/>
  <c r="Q95" i="4"/>
  <c r="N52" i="4"/>
  <c r="R52" i="4" s="1"/>
  <c r="S95" i="4"/>
  <c r="Q80" i="4"/>
  <c r="R45" i="4"/>
  <c r="N74" i="4"/>
  <c r="Q74" i="4" s="1"/>
  <c r="N27" i="4"/>
  <c r="Q27" i="4" s="1"/>
  <c r="N17" i="4"/>
  <c r="L139" i="4" s="1"/>
  <c r="L163" i="4"/>
  <c r="N92" i="4"/>
  <c r="S92" i="4" s="1"/>
  <c r="Q104" i="4"/>
  <c r="N81" i="4"/>
  <c r="R81" i="4" s="1"/>
  <c r="N23" i="4"/>
  <c r="S23" i="4" s="1"/>
  <c r="Q118" i="4"/>
  <c r="R118" i="4"/>
  <c r="S118" i="4"/>
  <c r="R115" i="4"/>
  <c r="Q115" i="4"/>
  <c r="S115" i="4"/>
  <c r="N14" i="4"/>
  <c r="Q108" i="4"/>
  <c r="S108" i="4"/>
  <c r="R108" i="4"/>
  <c r="Q102" i="4"/>
  <c r="S102" i="4"/>
  <c r="R102" i="4"/>
  <c r="R120" i="4"/>
  <c r="Q120" i="4"/>
  <c r="S120" i="4"/>
  <c r="Q99" i="4"/>
  <c r="R99" i="4"/>
  <c r="S99" i="4"/>
  <c r="S117" i="4"/>
  <c r="R117" i="4"/>
  <c r="Q117" i="4"/>
  <c r="N59" i="4"/>
  <c r="N77" i="4"/>
  <c r="S119" i="4"/>
  <c r="Q119" i="4"/>
  <c r="R119" i="4"/>
  <c r="N18" i="4"/>
  <c r="Q124" i="4"/>
  <c r="S124" i="4"/>
  <c r="R124" i="4"/>
  <c r="R110" i="4"/>
  <c r="S110" i="4"/>
  <c r="Q110" i="4"/>
  <c r="N43" i="4"/>
  <c r="N61" i="4"/>
  <c r="Q103" i="4"/>
  <c r="R103" i="4"/>
  <c r="S103" i="4"/>
  <c r="S121" i="4"/>
  <c r="R121" i="4"/>
  <c r="Q121" i="4"/>
  <c r="R94" i="4"/>
  <c r="S94" i="4"/>
  <c r="Q94" i="4"/>
  <c r="N49" i="4"/>
  <c r="N10" i="4"/>
  <c r="N22" i="4"/>
  <c r="N25" i="4"/>
  <c r="N36" i="4"/>
  <c r="S54" i="4"/>
  <c r="Q114" i="4"/>
  <c r="R114" i="4"/>
  <c r="S114" i="4"/>
  <c r="N79" i="4"/>
  <c r="S16" i="4"/>
  <c r="Q38" i="4"/>
  <c r="R38" i="4"/>
  <c r="S38" i="4"/>
  <c r="R100" i="4"/>
  <c r="Q100" i="4"/>
  <c r="S100" i="4"/>
  <c r="R98" i="4"/>
  <c r="Q98" i="4"/>
  <c r="S98" i="4"/>
  <c r="N35" i="4"/>
  <c r="S96" i="4"/>
  <c r="R96" i="4"/>
  <c r="Q96" i="4"/>
  <c r="N55" i="4"/>
  <c r="N73" i="4"/>
  <c r="N24" i="4"/>
  <c r="N46" i="4"/>
  <c r="S64" i="4"/>
  <c r="Q64" i="4"/>
  <c r="R64" i="4"/>
  <c r="N39" i="4"/>
  <c r="N57" i="4"/>
  <c r="N8" i="4"/>
  <c r="N30" i="4"/>
  <c r="N31" i="4"/>
  <c r="N47" i="4"/>
  <c r="N26" i="4"/>
  <c r="N11" i="4"/>
  <c r="N58" i="4"/>
  <c r="N91" i="4"/>
  <c r="R109" i="4"/>
  <c r="S109" i="4"/>
  <c r="Q109" i="4"/>
  <c r="S97" i="4"/>
  <c r="R97" i="4"/>
  <c r="Q97" i="4"/>
  <c r="N75" i="4"/>
  <c r="Q93" i="4"/>
  <c r="S93" i="4"/>
  <c r="R93" i="4"/>
  <c r="N12" i="4"/>
  <c r="Q34" i="4"/>
  <c r="AF8" i="4" s="1"/>
  <c r="J8" i="4" s="1"/>
  <c r="S34" i="4"/>
  <c r="R126" i="4"/>
  <c r="Q126" i="4"/>
  <c r="S126" i="4"/>
  <c r="N29" i="4"/>
  <c r="N76" i="4"/>
  <c r="N86" i="4"/>
  <c r="N88" i="4"/>
  <c r="N83" i="4"/>
  <c r="Q101" i="4"/>
  <c r="S101" i="4"/>
  <c r="R101" i="4"/>
  <c r="R116" i="4"/>
  <c r="Q116" i="4"/>
  <c r="S116" i="4"/>
  <c r="N48" i="4"/>
  <c r="N70" i="4"/>
  <c r="N67" i="4"/>
  <c r="N85" i="4"/>
  <c r="N20" i="4"/>
  <c r="N32" i="4"/>
  <c r="N37" i="4"/>
  <c r="N84" i="4"/>
  <c r="N65" i="4"/>
  <c r="N21" i="4"/>
  <c r="R105" i="4"/>
  <c r="S105" i="4"/>
  <c r="Q105" i="4"/>
  <c r="N60" i="4"/>
  <c r="N71" i="4"/>
  <c r="N89" i="4"/>
  <c r="N40" i="4"/>
  <c r="Q123" i="4"/>
  <c r="S123" i="4"/>
  <c r="R123" i="4"/>
  <c r="N68" i="4"/>
  <c r="N82" i="4"/>
  <c r="N19" i="4"/>
  <c r="N33" i="4"/>
  <c r="S106" i="4"/>
  <c r="R106" i="4"/>
  <c r="Q106" i="4"/>
  <c r="R107" i="4"/>
  <c r="S107" i="4"/>
  <c r="Q107" i="4"/>
  <c r="S125" i="4"/>
  <c r="R125" i="4"/>
  <c r="Q125" i="4"/>
  <c r="N44" i="4"/>
  <c r="N66" i="4"/>
  <c r="R112" i="4"/>
  <c r="Q112" i="4"/>
  <c r="S112" i="4"/>
  <c r="N42" i="4"/>
  <c r="Q111" i="4"/>
  <c r="S111" i="4"/>
  <c r="R111" i="4"/>
  <c r="N90" i="4"/>
  <c r="S122" i="4"/>
  <c r="R122" i="4"/>
  <c r="Q122" i="4"/>
  <c r="N72" i="4"/>
  <c r="AP3" i="7"/>
  <c r="AV3" i="7" s="1"/>
  <c r="P36" i="1"/>
  <c r="AY3" i="7" s="1"/>
  <c r="AE45" i="4" l="1"/>
  <c r="S7" i="4"/>
  <c r="U45" i="4"/>
  <c r="AV45" i="4"/>
  <c r="M40" i="14" s="1"/>
  <c r="X45" i="4"/>
  <c r="AU45" i="4"/>
  <c r="L40" i="14" s="1"/>
  <c r="V45" i="4"/>
  <c r="W45" i="4"/>
  <c r="AT45" i="4"/>
  <c r="K40" i="14" s="1"/>
  <c r="AB45" i="4"/>
  <c r="AA45" i="4"/>
  <c r="Z45" i="4"/>
  <c r="Y45" i="4"/>
  <c r="AS45" i="4"/>
  <c r="J40" i="14" s="1"/>
  <c r="AD45" i="4"/>
  <c r="L138" i="4"/>
  <c r="S13" i="4"/>
  <c r="L135" i="4"/>
  <c r="R34" i="4"/>
  <c r="R13" i="4"/>
  <c r="Q45" i="4"/>
  <c r="L150" i="4"/>
  <c r="R28" i="4"/>
  <c r="Q54" i="4"/>
  <c r="R16" i="4"/>
  <c r="R9" i="4"/>
  <c r="L145" i="4"/>
  <c r="L131" i="4"/>
  <c r="Q9" i="4"/>
  <c r="AE7" i="4" s="1"/>
  <c r="J7" i="4" s="1"/>
  <c r="Q7" i="4"/>
  <c r="L129" i="4"/>
  <c r="R7" i="4"/>
  <c r="S41" i="4"/>
  <c r="R41" i="4"/>
  <c r="R56" i="4"/>
  <c r="S56" i="4"/>
  <c r="R15" i="4"/>
  <c r="Q15" i="4"/>
  <c r="Q50" i="4"/>
  <c r="R50" i="4"/>
  <c r="L137" i="4"/>
  <c r="R92" i="4"/>
  <c r="AD35" i="4" s="1"/>
  <c r="J35" i="4" s="1"/>
  <c r="L149" i="4"/>
  <c r="Q92" i="4"/>
  <c r="R63" i="4"/>
  <c r="Q23" i="4"/>
  <c r="R23" i="4"/>
  <c r="Q63" i="4"/>
  <c r="AF10" i="4" s="1"/>
  <c r="R27" i="4"/>
  <c r="S27" i="4"/>
  <c r="Q52" i="4"/>
  <c r="S52" i="4"/>
  <c r="S74" i="4"/>
  <c r="R74" i="4"/>
  <c r="R17" i="4"/>
  <c r="S17" i="4"/>
  <c r="Q17" i="4"/>
  <c r="U43" i="4"/>
  <c r="W43" i="4"/>
  <c r="U16" i="4"/>
  <c r="Y43" i="4"/>
  <c r="AT43" i="4"/>
  <c r="K38" i="14" s="1"/>
  <c r="AS44" i="4"/>
  <c r="J39" i="14" s="1"/>
  <c r="V16" i="4"/>
  <c r="X16" i="4"/>
  <c r="AU43" i="4"/>
  <c r="L38" i="14" s="1"/>
  <c r="AV34" i="4"/>
  <c r="M29" i="14" s="1"/>
  <c r="AV44" i="4"/>
  <c r="M39" i="14" s="1"/>
  <c r="V43" i="4"/>
  <c r="W44" i="4"/>
  <c r="AA44" i="4"/>
  <c r="AT44" i="4"/>
  <c r="K39" i="14" s="1"/>
  <c r="AU16" i="4"/>
  <c r="L11" i="14" s="1"/>
  <c r="U44" i="4"/>
  <c r="X43" i="4"/>
  <c r="AT34" i="4"/>
  <c r="K29" i="14" s="1"/>
  <c r="AS34" i="4"/>
  <c r="J29" i="14" s="1"/>
  <c r="AV43" i="4"/>
  <c r="M38" i="14" s="1"/>
  <c r="W16" i="4"/>
  <c r="AS16" i="4"/>
  <c r="J11" i="14" s="1"/>
  <c r="AU44" i="4"/>
  <c r="L39" i="14" s="1"/>
  <c r="Y44" i="4"/>
  <c r="X34" i="4"/>
  <c r="X44" i="4"/>
  <c r="AT16" i="4"/>
  <c r="K11" i="14" s="1"/>
  <c r="Z43" i="4"/>
  <c r="AV16" i="4"/>
  <c r="M11" i="14" s="1"/>
  <c r="AC44" i="4"/>
  <c r="U34" i="4"/>
  <c r="W34" i="4"/>
  <c r="AU34" i="4"/>
  <c r="L29" i="14" s="1"/>
  <c r="AB43" i="4"/>
  <c r="AS43" i="4"/>
  <c r="J38" i="14" s="1"/>
  <c r="V34" i="4"/>
  <c r="V44" i="4"/>
  <c r="Z44" i="4"/>
  <c r="AB44" i="4"/>
  <c r="AA43" i="4"/>
  <c r="Q81" i="4"/>
  <c r="S81" i="4"/>
  <c r="L142" i="4"/>
  <c r="S20" i="4"/>
  <c r="R20" i="4"/>
  <c r="Q20" i="4"/>
  <c r="R48" i="4"/>
  <c r="Q48" i="4"/>
  <c r="S48" i="4"/>
  <c r="S88" i="4"/>
  <c r="R88" i="4"/>
  <c r="Q88" i="4"/>
  <c r="Q72" i="4"/>
  <c r="R72" i="4"/>
  <c r="S72" i="4"/>
  <c r="R90" i="4"/>
  <c r="S90" i="4"/>
  <c r="Q90" i="4"/>
  <c r="R42" i="4"/>
  <c r="S42" i="4"/>
  <c r="Q42" i="4"/>
  <c r="S66" i="4"/>
  <c r="Q66" i="4"/>
  <c r="R66" i="4"/>
  <c r="L141" i="4"/>
  <c r="Q19" i="4"/>
  <c r="R19" i="4"/>
  <c r="AC19" i="4" s="1"/>
  <c r="S19" i="4"/>
  <c r="Q71" i="4"/>
  <c r="R71" i="4"/>
  <c r="S71" i="4"/>
  <c r="Q21" i="4"/>
  <c r="S21" i="4"/>
  <c r="L143" i="4"/>
  <c r="R21" i="4"/>
  <c r="L159" i="4"/>
  <c r="S37" i="4"/>
  <c r="R37" i="4"/>
  <c r="Q37" i="4"/>
  <c r="R67" i="4"/>
  <c r="S67" i="4"/>
  <c r="Q67" i="4"/>
  <c r="R76" i="4"/>
  <c r="S76" i="4"/>
  <c r="Q76" i="4"/>
  <c r="R12" i="4"/>
  <c r="AD18" i="4" s="1"/>
  <c r="S12" i="4"/>
  <c r="Q12" i="4"/>
  <c r="L134" i="4"/>
  <c r="R75" i="4"/>
  <c r="S75" i="4"/>
  <c r="Q75" i="4"/>
  <c r="R58" i="4"/>
  <c r="Q58" i="4"/>
  <c r="S58" i="4"/>
  <c r="Q31" i="4"/>
  <c r="R31" i="4"/>
  <c r="S31" i="4"/>
  <c r="L153" i="4"/>
  <c r="L161" i="4"/>
  <c r="R39" i="4"/>
  <c r="AF34" i="4" s="1"/>
  <c r="Q39" i="4"/>
  <c r="S39" i="4"/>
  <c r="R55" i="4"/>
  <c r="Q55" i="4"/>
  <c r="S55" i="4"/>
  <c r="R35" i="4"/>
  <c r="S35" i="4"/>
  <c r="L157" i="4"/>
  <c r="Q35" i="4"/>
  <c r="Q36" i="4"/>
  <c r="L158" i="4"/>
  <c r="R36" i="4"/>
  <c r="S36" i="4"/>
  <c r="S49" i="4"/>
  <c r="Q49" i="4"/>
  <c r="R49" i="4"/>
  <c r="S44" i="4"/>
  <c r="R44" i="4"/>
  <c r="Q44" i="4"/>
  <c r="Q82" i="4"/>
  <c r="S82" i="4"/>
  <c r="R82" i="4"/>
  <c r="R60" i="4"/>
  <c r="S60" i="4"/>
  <c r="Q60" i="4"/>
  <c r="L154" i="4"/>
  <c r="S32" i="4"/>
  <c r="AF43" i="4" s="1"/>
  <c r="Q32" i="4"/>
  <c r="R32" i="4"/>
  <c r="Q70" i="4"/>
  <c r="S70" i="4"/>
  <c r="R70" i="4"/>
  <c r="Q83" i="4"/>
  <c r="S83" i="4"/>
  <c r="R83" i="4"/>
  <c r="L151" i="4"/>
  <c r="S29" i="4"/>
  <c r="R29" i="4"/>
  <c r="Q29" i="4"/>
  <c r="L133" i="4"/>
  <c r="S11" i="4"/>
  <c r="AD46" i="4" s="1"/>
  <c r="Q11" i="4"/>
  <c r="R11" i="4"/>
  <c r="Q30" i="4"/>
  <c r="R30" i="4"/>
  <c r="L152" i="4"/>
  <c r="S30" i="4"/>
  <c r="S46" i="4"/>
  <c r="Q46" i="4"/>
  <c r="R46" i="4"/>
  <c r="AF17" i="4" s="1"/>
  <c r="J17" i="4" s="1"/>
  <c r="S79" i="4"/>
  <c r="AE52" i="4" s="1"/>
  <c r="Q79" i="4"/>
  <c r="R79" i="4"/>
  <c r="Q25" i="4"/>
  <c r="S25" i="4"/>
  <c r="L147" i="4"/>
  <c r="R25" i="4"/>
  <c r="Q61" i="4"/>
  <c r="S61" i="4"/>
  <c r="R61" i="4"/>
  <c r="AE19" i="4" s="1"/>
  <c r="Q18" i="4"/>
  <c r="S18" i="4"/>
  <c r="L140" i="4"/>
  <c r="R18" i="4"/>
  <c r="S77" i="4"/>
  <c r="R77" i="4"/>
  <c r="Q77" i="4"/>
  <c r="S68" i="4"/>
  <c r="Q68" i="4"/>
  <c r="R68" i="4"/>
  <c r="S40" i="4"/>
  <c r="L162" i="4"/>
  <c r="R40" i="4"/>
  <c r="Q40" i="4"/>
  <c r="Q65" i="4"/>
  <c r="AC9" i="4" s="1"/>
  <c r="J9" i="4" s="1"/>
  <c r="R65" i="4"/>
  <c r="AE18" i="4" s="1"/>
  <c r="S65" i="4"/>
  <c r="L148" i="4"/>
  <c r="Q26" i="4"/>
  <c r="R26" i="4"/>
  <c r="S26" i="4"/>
  <c r="Q8" i="4"/>
  <c r="R8" i="4"/>
  <c r="S8" i="4"/>
  <c r="L130" i="4"/>
  <c r="L146" i="4"/>
  <c r="Q24" i="4"/>
  <c r="S24" i="4"/>
  <c r="R24" i="4"/>
  <c r="L144" i="4"/>
  <c r="R22" i="4"/>
  <c r="S22" i="4"/>
  <c r="AF44" i="4" s="1"/>
  <c r="Q22" i="4"/>
  <c r="R43" i="4"/>
  <c r="AD19" i="4" s="1"/>
  <c r="Q43" i="4"/>
  <c r="S43" i="4"/>
  <c r="R59" i="4"/>
  <c r="Q59" i="4"/>
  <c r="S59" i="4"/>
  <c r="S14" i="4"/>
  <c r="L136" i="4"/>
  <c r="Q14" i="4"/>
  <c r="R14" i="4"/>
  <c r="R33" i="4"/>
  <c r="Q33" i="4"/>
  <c r="S33" i="4"/>
  <c r="L155" i="4"/>
  <c r="R89" i="4"/>
  <c r="S89" i="4"/>
  <c r="Q89" i="4"/>
  <c r="Q84" i="4"/>
  <c r="R84" i="4"/>
  <c r="S84" i="4"/>
  <c r="Q85" i="4"/>
  <c r="R85" i="4"/>
  <c r="S85" i="4"/>
  <c r="Q86" i="4"/>
  <c r="R86" i="4"/>
  <c r="S86" i="4"/>
  <c r="S91" i="4"/>
  <c r="R91" i="4"/>
  <c r="AC34" i="4" s="1"/>
  <c r="Q91" i="4"/>
  <c r="R47" i="4"/>
  <c r="S47" i="4"/>
  <c r="Q47" i="4"/>
  <c r="Q57" i="4"/>
  <c r="AC10" i="4" s="1"/>
  <c r="R57" i="4"/>
  <c r="S57" i="4"/>
  <c r="S73" i="4"/>
  <c r="R73" i="4"/>
  <c r="Q73" i="4"/>
  <c r="S10" i="4"/>
  <c r="AC45" i="4" s="1"/>
  <c r="R10" i="4"/>
  <c r="L132" i="4"/>
  <c r="Q10" i="4"/>
  <c r="AD43" i="4" l="1"/>
  <c r="AC43" i="4"/>
  <c r="AF45" i="4"/>
  <c r="J45" i="4" s="1"/>
  <c r="AE16" i="4"/>
  <c r="AE44" i="4"/>
  <c r="AD44" i="4"/>
  <c r="J10" i="4"/>
  <c r="AE43" i="4"/>
  <c r="J43" i="4" s="1"/>
  <c r="AD34" i="4"/>
  <c r="AC16" i="4"/>
  <c r="AE34" i="4"/>
  <c r="AF16" i="4"/>
  <c r="AD16" i="4"/>
  <c r="J18" i="4"/>
  <c r="J19" i="4"/>
  <c r="J44" i="4" l="1"/>
  <c r="J34" i="4"/>
  <c r="J16" i="4"/>
</calcChain>
</file>

<file path=xl/sharedStrings.xml><?xml version="1.0" encoding="utf-8"?>
<sst xmlns="http://schemas.openxmlformats.org/spreadsheetml/2006/main" count="411" uniqueCount="265">
  <si>
    <t>チーム登録番号：</t>
    <rPh sb="3" eb="5">
      <t>トウロク</t>
    </rPh>
    <rPh sb="5" eb="7">
      <t>バンゴウ</t>
    </rPh>
    <phoneticPr fontId="2"/>
  </si>
  <si>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</si>
  <si>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</si>
  <si>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</si>
  <si>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</si>
  <si>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</si>
  <si>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</si>
  <si>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</si>
  <si>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</si>
  <si>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</si>
  <si>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</si>
  <si>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</si>
  <si>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</si>
  <si>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</si>
  <si>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</si>
  <si>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</si>
  <si>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</si>
  <si>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</si>
  <si>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</si>
  <si>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</si>
  <si>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</si>
  <si>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</si>
  <si>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</si>
  <si>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－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</si>
  <si>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</si>
  <si>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</si>
  <si>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</si>
  <si>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</si>
  <si>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競技役員：</t>
    <rPh sb="0" eb="2">
      <t>キョウギ</t>
    </rPh>
    <rPh sb="2" eb="4">
      <t>ヤクイン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</si>
  <si>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</si>
  <si>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</si>
  <si>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</si>
  <si>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</si>
  <si>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</si>
  <si>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</si>
  <si>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</si>
  <si>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</si>
  <si>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</si>
  <si>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混合メドレー</t>
    <rPh sb="0" eb="2">
      <t>コンゴウ</t>
    </rPh>
    <phoneticPr fontId="2"/>
  </si>
  <si>
    <t>女子フリー</t>
    <rPh sb="0" eb="2">
      <t>ジョシ</t>
    </rPh>
    <phoneticPr fontId="2"/>
  </si>
  <si>
    <t>男子フリー</t>
    <rPh sb="0" eb="2">
      <t>ダンシ</t>
    </rPh>
    <phoneticPr fontId="2"/>
  </si>
  <si>
    <t>混合フリー</t>
    <rPh sb="0" eb="2">
      <t>コンゴウ</t>
    </rPh>
    <phoneticPr fontId="2"/>
  </si>
  <si>
    <t>リレー合計</t>
    <rPh sb="3" eb="5">
      <t>ゴウケイ</t>
    </rPh>
    <phoneticPr fontId="2"/>
  </si>
  <si>
    <t>プログラム</t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</si>
  <si>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</si>
  <si>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</si>
  <si>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２日目　種目②</t>
    <rPh sb="1" eb="2">
      <t>ニチ</t>
    </rPh>
    <rPh sb="2" eb="3">
      <t>メ</t>
    </rPh>
    <rPh sb="4" eb="6">
      <t>シュモク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</si>
  <si>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</si>
  <si>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</si>
  <si>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</si>
  <si>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</si>
  <si>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</si>
  <si>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種目重複</t>
    <rPh sb="0" eb="2">
      <t>シュモク</t>
    </rPh>
    <rPh sb="2" eb="4">
      <t>チョウフク</t>
    </rPh>
    <phoneticPr fontId="2"/>
  </si>
  <si>
    <t>【　男子メドレーリレー　】</t>
    <rPh sb="2" eb="4">
      <t>ダンシ</t>
    </rPh>
    <phoneticPr fontId="2"/>
  </si>
  <si>
    <t>【　男子フリーリレー　】</t>
    <rPh sb="2" eb="4">
      <t>ダンシ</t>
    </rPh>
    <phoneticPr fontId="2"/>
  </si>
  <si>
    <t>【　女子メドレーリレー　】</t>
    <rPh sb="2" eb="4">
      <t>ジョシ</t>
    </rPh>
    <phoneticPr fontId="2"/>
  </si>
  <si>
    <t>【　女子フリーリレー　】</t>
    <rPh sb="2" eb="4">
      <t>ジョシ</t>
    </rPh>
    <phoneticPr fontId="2"/>
  </si>
  <si>
    <t>【　混合メドレーリレー　】</t>
    <rPh sb="2" eb="4">
      <t>コンゴウ</t>
    </rPh>
    <phoneticPr fontId="2"/>
  </si>
  <si>
    <t>【　混合フリーリレー　】</t>
    <rPh sb="2" eb="4">
      <t>コンゴウ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</si>
  <si>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</si>
  <si>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　</t>
    <phoneticPr fontId="13"/>
  </si>
  <si>
    <t>　　　　　　　　　　　</t>
    <phoneticPr fontId="13"/>
  </si>
  <si>
    <t>出　場　者　選　手　・　署　名　捺　印</t>
    <rPh sb="0" eb="1">
      <t>デ</t>
    </rPh>
    <rPh sb="2" eb="3">
      <t>バ</t>
    </rPh>
    <rPh sb="4" eb="5">
      <t>シャ</t>
    </rPh>
    <rPh sb="6" eb="7">
      <t>セン</t>
    </rPh>
    <rPh sb="8" eb="9">
      <t>テ</t>
    </rPh>
    <rPh sb="12" eb="13">
      <t>ショ</t>
    </rPh>
    <rPh sb="14" eb="15">
      <t>メイ</t>
    </rPh>
    <rPh sb="16" eb="17">
      <t>ナツ</t>
    </rPh>
    <rPh sb="18" eb="19">
      <t>イン</t>
    </rPh>
    <phoneticPr fontId="13"/>
  </si>
  <si>
    <t>Ｎｏ</t>
    <phoneticPr fontId="13"/>
  </si>
  <si>
    <t>印</t>
    <rPh sb="0" eb="1">
      <t>イン</t>
    </rPh>
    <phoneticPr fontId="13"/>
  </si>
  <si>
    <t>Ｎo</t>
    <phoneticPr fontId="13"/>
  </si>
  <si>
    <t>年　　　　月　　　　日</t>
    <rPh sb="0" eb="1">
      <t>ネン</t>
    </rPh>
    <rPh sb="5" eb="6">
      <t>ガツ</t>
    </rPh>
    <rPh sb="10" eb="11">
      <t>ニチ</t>
    </rPh>
    <phoneticPr fontId="13"/>
  </si>
  <si>
    <t>チーム名</t>
    <rPh sb="3" eb="4">
      <t>メイ</t>
    </rPh>
    <phoneticPr fontId="13"/>
  </si>
  <si>
    <t>住所〒</t>
    <rPh sb="0" eb="2">
      <t>ジュウショ</t>
    </rPh>
    <phoneticPr fontId="13"/>
  </si>
  <si>
    <t>ＴＥＬ</t>
    <phoneticPr fontId="13"/>
  </si>
  <si>
    <t>責任者名</t>
    <rPh sb="0" eb="3">
      <t>セキニンシャ</t>
    </rPh>
    <rPh sb="3" eb="4">
      <t>メイ</t>
    </rPh>
    <phoneticPr fontId="13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</si>
  <si>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</si>
  <si>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</si>
  <si>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</si>
  <si>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チーム名フリガナ：</t>
    <rPh sb="3" eb="4">
      <t>メイ</t>
    </rPh>
    <phoneticPr fontId="2"/>
  </si>
  <si>
    <t>X-MR</t>
    <phoneticPr fontId="2"/>
  </si>
  <si>
    <t>X-FR</t>
    <phoneticPr fontId="2"/>
  </si>
  <si>
    <t>MR</t>
    <phoneticPr fontId="2"/>
  </si>
  <si>
    <t>FR</t>
    <phoneticPr fontId="2"/>
  </si>
  <si>
    <t>振込日</t>
    <rPh sb="0" eb="2">
      <t>フリコミ</t>
    </rPh>
    <rPh sb="2" eb="3">
      <t>ビ</t>
    </rPh>
    <phoneticPr fontId="2"/>
  </si>
  <si>
    <t>名義</t>
    <rPh sb="0" eb="2">
      <t>メイギ</t>
    </rPh>
    <phoneticPr fontId="2"/>
  </si>
  <si>
    <t>金融機関</t>
    <rPh sb="0" eb="2">
      <t>キンユウ</t>
    </rPh>
    <rPh sb="2" eb="4">
      <t>キカン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</si>
  <si>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</si>
  <si>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</si>
  <si>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</si>
  <si>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</si>
  <si>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</si>
  <si>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</si>
  <si>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</si>
  <si>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</si>
  <si>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</si>
  <si>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</si>
  <si>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</si>
  <si>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女子一般</t>
    <rPh sb="0" eb="2">
      <t>ジョシ</t>
    </rPh>
    <rPh sb="2" eb="4">
      <t>イッパン</t>
    </rPh>
    <phoneticPr fontId="2"/>
  </si>
  <si>
    <t>女子招待</t>
    <rPh sb="0" eb="2">
      <t>ジョシ</t>
    </rPh>
    <rPh sb="2" eb="4">
      <t>ショウタイ</t>
    </rPh>
    <phoneticPr fontId="2"/>
  </si>
  <si>
    <t>女子合計</t>
    <rPh sb="0" eb="2">
      <t>ジョシ</t>
    </rPh>
    <rPh sb="2" eb="4">
      <t>ゴウケイ</t>
    </rPh>
    <phoneticPr fontId="2"/>
  </si>
  <si>
    <t>男子一般</t>
    <rPh sb="0" eb="2">
      <t>ダンシ</t>
    </rPh>
    <rPh sb="2" eb="4">
      <t>イッパン</t>
    </rPh>
    <phoneticPr fontId="2"/>
  </si>
  <si>
    <t>男子招待</t>
    <rPh sb="0" eb="2">
      <t>ダンシ</t>
    </rPh>
    <rPh sb="2" eb="4">
      <t>ショウタイ</t>
    </rPh>
    <phoneticPr fontId="2"/>
  </si>
  <si>
    <t>男子合計</t>
    <rPh sb="0" eb="2">
      <t>ダンシ</t>
    </rPh>
    <rPh sb="2" eb="4">
      <t>ゴウケイ</t>
    </rPh>
    <phoneticPr fontId="2"/>
  </si>
  <si>
    <t>参加人数</t>
    <rPh sb="0" eb="2">
      <t>サンカ</t>
    </rPh>
    <rPh sb="2" eb="4">
      <t>ニンズウ</t>
    </rPh>
    <phoneticPr fontId="2"/>
  </si>
  <si>
    <t>男女一般</t>
    <rPh sb="0" eb="2">
      <t>ダンジョ</t>
    </rPh>
    <rPh sb="2" eb="4">
      <t>イッパン</t>
    </rPh>
    <phoneticPr fontId="2"/>
  </si>
  <si>
    <t>男女招待</t>
    <rPh sb="0" eb="2">
      <t>ダンジョ</t>
    </rPh>
    <rPh sb="2" eb="4">
      <t>ショウタイ</t>
    </rPh>
    <phoneticPr fontId="2"/>
  </si>
  <si>
    <t>男女合計</t>
    <rPh sb="0" eb="2">
      <t>ダンジョ</t>
    </rPh>
    <rPh sb="2" eb="4">
      <t>ゴウケイ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</si>
  <si>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</si>
  <si>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</si>
  <si>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</si>
  <si>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</si>
  <si>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</si>
  <si>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</si>
  <si>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</si>
  <si>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</si>
  <si>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ランキング</t>
    <phoneticPr fontId="2"/>
  </si>
  <si>
    <t>入金金額</t>
    <rPh sb="0" eb="2">
      <t>ニュウキン</t>
    </rPh>
    <rPh sb="2" eb="4">
      <t>キンガク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</si>
  <si>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</si>
  <si>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</si>
  <si>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社団法人日本フィットネス産業協会</t>
    <rPh sb="0" eb="2">
      <t>シャダン</t>
    </rPh>
    <rPh sb="2" eb="4">
      <t>ホウジン</t>
    </rPh>
    <rPh sb="4" eb="6">
      <t>ニホン</t>
    </rPh>
    <rPh sb="12" eb="14">
      <t>サンギョウ</t>
    </rPh>
    <rPh sb="14" eb="16">
      <t>キョウカイ</t>
    </rPh>
    <phoneticPr fontId="13"/>
  </si>
  <si>
    <t>　　誓　約　書</t>
    <rPh sb="2" eb="3">
      <t>チカイ</t>
    </rPh>
    <rPh sb="4" eb="5">
      <t>ヤク</t>
    </rPh>
    <rPh sb="6" eb="7">
      <t>ショ</t>
    </rPh>
    <phoneticPr fontId="13"/>
  </si>
  <si>
    <t>氏　名</t>
    <rPh sb="0" eb="1">
      <t>シ</t>
    </rPh>
    <rPh sb="2" eb="3">
      <t>メイ</t>
    </rPh>
    <phoneticPr fontId="13"/>
  </si>
  <si>
    <t>氏　名　</t>
    <rPh sb="0" eb="1">
      <t>シ</t>
    </rPh>
    <rPh sb="2" eb="3">
      <t>メイ</t>
    </rPh>
    <phoneticPr fontId="13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</si>
  <si>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</si>
  <si>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競技役員経験</t>
    <rPh sb="0" eb="2">
      <t>キョウギ</t>
    </rPh>
    <rPh sb="2" eb="4">
      <t>ヤクイン</t>
    </rPh>
    <rPh sb="4" eb="6">
      <t>ケイケン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</si>
  <si>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</si>
  <si>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</si>
  <si>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</si>
  <si>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経験</t>
    <rPh sb="0" eb="2">
      <t>ケイケン</t>
    </rPh>
    <phoneticPr fontId="2"/>
  </si>
  <si>
    <t>役職</t>
    <rPh sb="0" eb="2">
      <t>ヤクショク</t>
    </rPh>
    <phoneticPr fontId="2"/>
  </si>
  <si>
    <t>１日目競技役員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</si>
  <si>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２日目競技役員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</si>
  <si>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Ｆ Ｉ Ａ マ ス タ ー ズ ス イ ミ ン グ 選 手 権 大 会 ２ ０ １ １</t>
    <rPh sb="26" eb="27">
      <t>セン</t>
    </rPh>
    <rPh sb="28" eb="29">
      <t>テ</t>
    </rPh>
    <rPh sb="30" eb="31">
      <t>ケン</t>
    </rPh>
    <rPh sb="32" eb="33">
      <t>ダイ</t>
    </rPh>
    <rPh sb="34" eb="35">
      <t>カイ</t>
    </rPh>
    <phoneticPr fontId="13"/>
  </si>
  <si>
    <t>－　　　　</t>
    <phoneticPr fontId="13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</si>
  <si>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</si>
  <si>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</si>
  <si>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</si>
  <si>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</si>
  <si>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</si>
  <si>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</si>
  <si>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</si>
  <si>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</si>
  <si>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</si>
  <si>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</si>
  <si>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</si>
  <si>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</si>
  <si>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</si>
  <si>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</si>
  <si>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</si>
  <si>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</si>
  <si>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</si>
  <si>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</si>
  <si>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24"/>
  </si>
  <si>
    <t>チーム名</t>
    <rPh sb="3" eb="4">
      <t>メイ</t>
    </rPh>
    <phoneticPr fontId="24"/>
  </si>
  <si>
    <t>チーム名カナ</t>
    <rPh sb="3" eb="4">
      <t>メイ</t>
    </rPh>
    <phoneticPr fontId="24"/>
  </si>
  <si>
    <t>区分No</t>
    <rPh sb="0" eb="2">
      <t>クブン</t>
    </rPh>
    <phoneticPr fontId="24"/>
  </si>
  <si>
    <t>エントリータイム</t>
    <phoneticPr fontId="24"/>
  </si>
  <si>
    <t>団体番号</t>
    <rPh sb="0" eb="2">
      <t>ダンタイ</t>
    </rPh>
    <rPh sb="2" eb="4">
      <t>バンゴウ</t>
    </rPh>
    <phoneticPr fontId="24"/>
  </si>
  <si>
    <t>オープン</t>
    <phoneticPr fontId="24"/>
  </si>
  <si>
    <t>種目No</t>
    <rPh sb="0" eb="2">
      <t>シュモク</t>
    </rPh>
    <phoneticPr fontId="24"/>
  </si>
  <si>
    <t>距離</t>
    <rPh sb="0" eb="2">
      <t>キョリ</t>
    </rPh>
    <phoneticPr fontId="24"/>
  </si>
  <si>
    <t>泳者1No</t>
    <rPh sb="0" eb="2">
      <t>エイシャ</t>
    </rPh>
    <phoneticPr fontId="24"/>
  </si>
  <si>
    <t>泳者2No</t>
    <rPh sb="0" eb="2">
      <t>エイシャ</t>
    </rPh>
    <phoneticPr fontId="24"/>
  </si>
  <si>
    <t>泳者3No</t>
    <rPh sb="0" eb="2">
      <t>エイシャ</t>
    </rPh>
    <phoneticPr fontId="24"/>
  </si>
  <si>
    <t>泳者4No</t>
    <rPh sb="0" eb="2">
      <t>エイシャ</t>
    </rPh>
    <phoneticPr fontId="24"/>
  </si>
  <si>
    <t>性</t>
    <rPh sb="0" eb="1">
      <t>セイ</t>
    </rPh>
    <phoneticPr fontId="2"/>
  </si>
  <si>
    <t>男子選択用</t>
    <rPh sb="0" eb="2">
      <t>ダンシ</t>
    </rPh>
    <rPh sb="2" eb="5">
      <t>センタクヨウ</t>
    </rPh>
    <phoneticPr fontId="2"/>
  </si>
  <si>
    <t>女子選択用</t>
    <rPh sb="0" eb="2">
      <t>ジョシ</t>
    </rPh>
    <rPh sb="2" eb="5">
      <t>センタクヨウ</t>
    </rPh>
    <phoneticPr fontId="2"/>
  </si>
  <si>
    <t>重複</t>
    <rPh sb="0" eb="2">
      <t>チョウフク</t>
    </rPh>
    <phoneticPr fontId="2"/>
  </si>
  <si>
    <t>選手ID</t>
    <rPh sb="0" eb="2">
      <t>センシュ</t>
    </rPh>
    <phoneticPr fontId="2"/>
  </si>
  <si>
    <t>申込み締切日：</t>
    <rPh sb="0" eb="2">
      <t>モウシコ</t>
    </rPh>
    <rPh sb="3" eb="6">
      <t>シメキリビ</t>
    </rPh>
    <phoneticPr fontId="2"/>
  </si>
  <si>
    <t>申込み開始日：</t>
    <rPh sb="0" eb="2">
      <t>モウシコミ</t>
    </rPh>
    <rPh sb="3" eb="6">
      <t>カイシビ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</si>
  <si>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</si>
  <si>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</si>
  <si>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</si>
  <si>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</si>
  <si>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</si>
  <si>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fia2011@tdsystem.co.jp</t>
    <phoneticPr fontId="2"/>
  </si>
  <si>
    <t>年齢</t>
    <rPh sb="0" eb="2">
      <t>ネンレイ</t>
    </rPh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</si>
  <si>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</si>
  <si>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</si>
  <si>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Version2</t>
    <phoneticPr fontId="2"/>
  </si>
  <si>
    <t>スポーツボックス田原</t>
    <rPh sb="8" eb="10">
      <t>タハラ</t>
    </rPh>
    <phoneticPr fontId="2"/>
  </si>
  <si>
    <t>スポーツボックス蒲郡</t>
    <rPh sb="8" eb="10">
      <t>ガマゴオリ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</si>
  <si>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</si>
  <si>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</si>
  <si>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</si>
  <si>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種目数１</t>
    <rPh sb="0" eb="2">
      <t>シュモク</t>
    </rPh>
    <rPh sb="2" eb="3">
      <t>スウ</t>
    </rPh>
    <phoneticPr fontId="2"/>
  </si>
  <si>
    <t>種目数２</t>
    <rPh sb="0" eb="2">
      <t>シュモク</t>
    </rPh>
    <rPh sb="2" eb="3">
      <t>スウ</t>
    </rPh>
    <phoneticPr fontId="2"/>
  </si>
  <si>
    <t>種目数３</t>
    <rPh sb="0" eb="2">
      <t>シュモク</t>
    </rPh>
    <rPh sb="2" eb="3">
      <t>スウ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</si>
  <si>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</si>
  <si>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</si>
  <si>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学年年齢</t>
    <rPh sb="0" eb="2">
      <t>ガクネン</t>
    </rPh>
    <rPh sb="2" eb="4">
      <t>ネンレイ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</si>
  <si>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</si>
  <si>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</si>
  <si>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</si>
  <si>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</si>
  <si>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</si>
  <si>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</si>
  <si>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</si>
  <si>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</si>
  <si>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</si>
  <si>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</si>
  <si>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</si>
  <si>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</si>
  <si>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</si>
  <si>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</si>
  <si>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</si>
  <si>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</si>
  <si>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</si>
  <si>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</si>
  <si>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</si>
  <si>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 xml:space="preserve"> 50m　　自由形</t>
    <rPh sb="6" eb="9">
      <t>ジユウガタ</t>
    </rPh>
    <phoneticPr fontId="2"/>
  </si>
  <si>
    <t xml:space="preserve"> 50m　　背泳ぎ</t>
    <rPh sb="6" eb="8">
      <t>セオヨ</t>
    </rPh>
    <phoneticPr fontId="2"/>
  </si>
  <si>
    <t>スクール</t>
    <phoneticPr fontId="2"/>
  </si>
  <si>
    <t>スクール</t>
    <phoneticPr fontId="2"/>
  </si>
  <si>
    <t xml:space="preserve"> 50m　  平泳ぎ</t>
    <rPh sb="7" eb="9">
      <t>ヒラオヨ</t>
    </rPh>
    <phoneticPr fontId="2"/>
  </si>
  <si>
    <t xml:space="preserve"> 50m　　バタフライ</t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</si>
  <si>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</si>
  <si>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</si>
  <si>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大牟田市</t>
    <rPh sb="0" eb="4">
      <t>オオムタシ</t>
    </rPh>
    <phoneticPr fontId="2"/>
  </si>
  <si>
    <t>久留米市</t>
    <rPh sb="0" eb="4">
      <t>クルメシ</t>
    </rPh>
    <phoneticPr fontId="2"/>
  </si>
  <si>
    <t>直方市</t>
    <rPh sb="0" eb="1">
      <t>ナオ</t>
    </rPh>
    <rPh sb="1" eb="2">
      <t>カタ</t>
    </rPh>
    <rPh sb="2" eb="3">
      <t>シ</t>
    </rPh>
    <phoneticPr fontId="2"/>
  </si>
  <si>
    <t>飯塚市</t>
    <rPh sb="0" eb="3">
      <t>イイヅカシ</t>
    </rPh>
    <phoneticPr fontId="2"/>
  </si>
  <si>
    <t>田川市</t>
    <rPh sb="0" eb="3">
      <t>タガワシ</t>
    </rPh>
    <phoneticPr fontId="2"/>
  </si>
  <si>
    <t>柳川市</t>
    <rPh sb="0" eb="3">
      <t>ヤナガワシ</t>
    </rPh>
    <phoneticPr fontId="2"/>
  </si>
  <si>
    <t>八女市</t>
    <rPh sb="0" eb="3">
      <t>ヤメシ</t>
    </rPh>
    <phoneticPr fontId="2"/>
  </si>
  <si>
    <t>筑後市</t>
    <rPh sb="0" eb="3">
      <t>チクゴシ</t>
    </rPh>
    <phoneticPr fontId="2"/>
  </si>
  <si>
    <t>大川市</t>
    <rPh sb="0" eb="3">
      <t>オオカワシ</t>
    </rPh>
    <phoneticPr fontId="2"/>
  </si>
  <si>
    <t>行橋市</t>
    <rPh sb="0" eb="1">
      <t>ギョウ</t>
    </rPh>
    <rPh sb="1" eb="2">
      <t>バシ</t>
    </rPh>
    <rPh sb="2" eb="3">
      <t>シ</t>
    </rPh>
    <phoneticPr fontId="2"/>
  </si>
  <si>
    <t>豊前市</t>
    <rPh sb="0" eb="2">
      <t>ブゼン</t>
    </rPh>
    <rPh sb="2" eb="3">
      <t>シ</t>
    </rPh>
    <phoneticPr fontId="2"/>
  </si>
  <si>
    <t>中間市</t>
    <rPh sb="0" eb="3">
      <t>ナカマシ</t>
    </rPh>
    <phoneticPr fontId="2"/>
  </si>
  <si>
    <t>小郡市</t>
    <rPh sb="0" eb="3">
      <t>オゴオリシ</t>
    </rPh>
    <phoneticPr fontId="2"/>
  </si>
  <si>
    <t>筑紫野市</t>
    <rPh sb="0" eb="4">
      <t>チクシノシ</t>
    </rPh>
    <phoneticPr fontId="2"/>
  </si>
  <si>
    <t>春日市</t>
    <rPh sb="0" eb="2">
      <t>カスガ</t>
    </rPh>
    <rPh sb="2" eb="3">
      <t>シ</t>
    </rPh>
    <phoneticPr fontId="2"/>
  </si>
  <si>
    <t>大野城市</t>
    <rPh sb="0" eb="4">
      <t>オオノジョウシ</t>
    </rPh>
    <phoneticPr fontId="2"/>
  </si>
  <si>
    <t>宗像市</t>
    <rPh sb="0" eb="3">
      <t>ムナカタシ</t>
    </rPh>
    <phoneticPr fontId="2"/>
  </si>
  <si>
    <t>太宰府市</t>
    <rPh sb="0" eb="4">
      <t>ダザイフシ</t>
    </rPh>
    <phoneticPr fontId="2"/>
  </si>
  <si>
    <t>糸島市</t>
    <rPh sb="0" eb="3">
      <t>イトシマシ</t>
    </rPh>
    <phoneticPr fontId="2"/>
  </si>
  <si>
    <t>古賀市</t>
    <rPh sb="0" eb="3">
      <t>コガシ</t>
    </rPh>
    <phoneticPr fontId="2"/>
  </si>
  <si>
    <t>福津市</t>
    <rPh sb="0" eb="3">
      <t>フクツシ</t>
    </rPh>
    <phoneticPr fontId="2"/>
  </si>
  <si>
    <t>うきは市</t>
    <rPh sb="3" eb="4">
      <t>シ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</si>
  <si>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</si>
  <si>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2"/>
  </si>
  <si>
    <t>朝倉市</t>
    <rPh sb="0" eb="3">
      <t>アサクラシ</t>
    </rPh>
    <phoneticPr fontId="2"/>
  </si>
  <si>
    <t>みやま市</t>
    <rPh sb="3" eb="4">
      <t>シ</t>
    </rPh>
    <phoneticPr fontId="2"/>
  </si>
  <si>
    <t>糟屋郡</t>
    <rPh sb="0" eb="3">
      <t>カスヤグン</t>
    </rPh>
    <phoneticPr fontId="2"/>
  </si>
  <si>
    <t>遠賀郡</t>
    <rPh sb="0" eb="1">
      <t>トオ</t>
    </rPh>
    <rPh sb="1" eb="2">
      <t>ガ</t>
    </rPh>
    <rPh sb="2" eb="3">
      <t>グン</t>
    </rPh>
    <phoneticPr fontId="2"/>
  </si>
  <si>
    <t>鞍手郡</t>
    <rPh sb="0" eb="3">
      <t>クラテグン</t>
    </rPh>
    <phoneticPr fontId="2"/>
  </si>
  <si>
    <t>嘉穂郡</t>
    <rPh sb="0" eb="3">
      <t>カホグン</t>
    </rPh>
    <phoneticPr fontId="2"/>
  </si>
  <si>
    <t>朝倉郡</t>
    <rPh sb="0" eb="3">
      <t>アサクラグン</t>
    </rPh>
    <phoneticPr fontId="2"/>
  </si>
  <si>
    <t>三井郡</t>
    <rPh sb="0" eb="2">
      <t>ミツイ</t>
    </rPh>
    <rPh sb="2" eb="3">
      <t>グン</t>
    </rPh>
    <phoneticPr fontId="2"/>
  </si>
  <si>
    <t>三潴郡</t>
    <rPh sb="0" eb="3">
      <t>ミズマグン</t>
    </rPh>
    <phoneticPr fontId="2"/>
  </si>
  <si>
    <t>八女郡</t>
    <rPh sb="0" eb="3">
      <t>ヤメグン</t>
    </rPh>
    <phoneticPr fontId="2"/>
  </si>
  <si>
    <t>田川郡</t>
    <rPh sb="0" eb="3">
      <t>タガワグン</t>
    </rPh>
    <phoneticPr fontId="2"/>
  </si>
  <si>
    <t>京都郡</t>
    <rPh sb="0" eb="3">
      <t>ミヤコグン</t>
    </rPh>
    <phoneticPr fontId="2"/>
  </si>
  <si>
    <t>築上郡</t>
    <rPh sb="0" eb="3">
      <t>チクジョウグン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</si>
  <si>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</si>
  <si>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</si>
  <si>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学種</t>
    <rPh sb="0" eb="1">
      <t>ガク</t>
    </rPh>
    <rPh sb="1" eb="2">
      <t>シュ</t>
    </rPh>
    <phoneticPr fontId="2"/>
  </si>
  <si>
    <t>年長</t>
    <rPh sb="0" eb="1">
      <t>ネン</t>
    </rPh>
    <rPh sb="1" eb="2">
      <t>チョウ</t>
    </rPh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</si>
  <si>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</si>
  <si>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</si>
  <si>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</si>
  <si>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大5</t>
    <rPh sb="0" eb="1">
      <t>ダイ</t>
    </rPh>
    <phoneticPr fontId="2"/>
  </si>
  <si>
    <t>大6</t>
    <rPh sb="0" eb="1">
      <t>ダイ</t>
    </rPh>
    <phoneticPr fontId="2"/>
  </si>
  <si>
    <t>那珂川市</t>
    <rPh sb="0" eb="2">
      <t>ナカ</t>
    </rPh>
    <rPh sb="2" eb="3">
      <t>ガワ</t>
    </rPh>
    <rPh sb="3" eb="4">
      <t>シ</t>
    </rPh>
    <phoneticPr fontId="2"/>
  </si>
  <si>
    <t>第68回　福岡県民スポーツ大会夏季大会水泳競技（少年の部）</t>
    <rPh sb="0" eb="1">
      <t>ダイ</t>
    </rPh>
    <rPh sb="3" eb="4">
      <t>カイ</t>
    </rPh>
    <rPh sb="5" eb="7">
      <t>フクオカ</t>
    </rPh>
    <rPh sb="7" eb="9">
      <t>ケンミン</t>
    </rPh>
    <rPh sb="13" eb="15">
      <t>タイカイ</t>
    </rPh>
    <rPh sb="15" eb="17">
      <t>カキ</t>
    </rPh>
    <rPh sb="17" eb="19">
      <t>タイカイ</t>
    </rPh>
    <rPh sb="19" eb="21">
      <t>スイエイ</t>
    </rPh>
    <rPh sb="21" eb="23">
      <t>キョウギ</t>
    </rPh>
    <rPh sb="24" eb="26">
      <t>ショウネン</t>
    </rPh>
    <rPh sb="27" eb="28">
      <t>ブ</t>
    </rPh>
    <phoneticPr fontId="2"/>
  </si>
  <si>
    <t>開催日　2025年8月17日</t>
    <rPh sb="0" eb="3">
      <t>カイサイビ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</si>
</sst>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_ "/>
    <numFmt numFmtId="177" formatCode="yyyy/mm/dd"/>
    <numFmt numFmtId="178" formatCode="[&lt;100]0.00;0&quot;:&quot;00.00"/>
    <numFmt numFmtId="179" formatCode="0&quot;歳&quot;"/>
    <numFmt numFmtId="180" formatCode="#,##0&quot;円&quot;"/>
    <numFmt numFmtId="181" formatCode="0&quot;名&quot;"/>
    <numFmt numFmtId="182" formatCode="0&quot;種目&quot;"/>
    <numFmt numFmtId="183" formatCode="0&quot; 種目&quot;"/>
    <numFmt numFmtId="184" formatCode="[$-411]ggge&quot;年&quot;m&quot;月&quot;d&quot;日&quot;;@"/>
    <numFmt numFmtId="185" formatCode="d"/>
    <numFmt numFmtId="186" formatCode="&quot; &quot;@"/>
    <numFmt numFmtId="187" formatCode="0.0"/>
  </numFmts>
  <fonts count="3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26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3" fillId="0" borderId="0" xfId="0" applyNumberFormat="1" applyFont="1">
      <alignment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9" fontId="0" fillId="0" borderId="6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84" fontId="5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2" fillId="0" borderId="0" xfId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12" fillId="0" borderId="12" xfId="1" applyBorder="1" applyAlignment="1">
      <alignment horizontal="center"/>
    </xf>
    <xf numFmtId="0" fontId="12" fillId="0" borderId="13" xfId="1" applyBorder="1" applyAlignment="1">
      <alignment horizontal="center"/>
    </xf>
    <xf numFmtId="0" fontId="12" fillId="0" borderId="14" xfId="1" applyBorder="1"/>
    <xf numFmtId="0" fontId="12" fillId="0" borderId="14" xfId="1" applyBorder="1" applyAlignment="1">
      <alignment horizontal="center"/>
    </xf>
    <xf numFmtId="0" fontId="12" fillId="0" borderId="15" xfId="1" applyBorder="1"/>
    <xf numFmtId="0" fontId="12" fillId="0" borderId="16" xfId="1" applyBorder="1" applyAlignment="1">
      <alignment horizontal="center"/>
    </xf>
    <xf numFmtId="0" fontId="12" fillId="0" borderId="17" xfId="1" applyBorder="1"/>
    <xf numFmtId="0" fontId="12" fillId="0" borderId="17" xfId="1" applyBorder="1" applyAlignment="1">
      <alignment horizontal="center"/>
    </xf>
    <xf numFmtId="0" fontId="12" fillId="0" borderId="18" xfId="1" applyBorder="1"/>
    <xf numFmtId="0" fontId="12" fillId="0" borderId="0" xfId="1" applyAlignment="1">
      <alignment horizontal="right"/>
    </xf>
    <xf numFmtId="0" fontId="14" fillId="0" borderId="3" xfId="1" applyFont="1" applyBorder="1"/>
    <xf numFmtId="0" fontId="14" fillId="0" borderId="16" xfId="1" applyFont="1" applyBorder="1" applyAlignment="1">
      <alignment horizontal="center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14" fillId="0" borderId="18" xfId="1" applyFont="1" applyBorder="1"/>
    <xf numFmtId="0" fontId="14" fillId="0" borderId="2" xfId="1" applyFont="1" applyBorder="1"/>
    <xf numFmtId="0" fontId="14" fillId="0" borderId="19" xfId="1" applyFont="1" applyBorder="1" applyAlignment="1">
      <alignment horizontal="center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4" fillId="0" borderId="21" xfId="1" applyFont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85" fontId="6" fillId="0" borderId="0" xfId="0" applyNumberFormat="1" applyFont="1" applyAlignment="1">
      <alignment horizontal="right" vertical="center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8" fontId="0" fillId="3" borderId="1" xfId="0" applyNumberFormat="1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8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83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0" xfId="1" applyFont="1"/>
    <xf numFmtId="0" fontId="21" fillId="0" borderId="0" xfId="1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178" fontId="23" fillId="3" borderId="1" xfId="0" applyNumberFormat="1" applyFont="1" applyFill="1" applyBorder="1" applyProtection="1">
      <alignment vertical="center"/>
      <protection locked="0"/>
    </xf>
    <xf numFmtId="178" fontId="23" fillId="4" borderId="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14" fillId="0" borderId="3" xfId="1" quotePrefix="1" applyFont="1" applyBorder="1" applyAlignment="1">
      <alignment horizont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>
      <alignment vertical="center"/>
    </xf>
    <xf numFmtId="14" fontId="0" fillId="0" borderId="6" xfId="0" applyNumberFormat="1" applyBorder="1">
      <alignment vertical="center"/>
    </xf>
    <xf numFmtId="1" fontId="0" fillId="0" borderId="3" xfId="0" applyNumberFormat="1" applyBorder="1">
      <alignment vertical="center"/>
    </xf>
    <xf numFmtId="1" fontId="0" fillId="0" borderId="6" xfId="0" applyNumberFormat="1" applyBorder="1">
      <alignment vertical="center"/>
    </xf>
    <xf numFmtId="49" fontId="0" fillId="0" borderId="3" xfId="0" applyNumberFormat="1" applyBorder="1">
      <alignment vertical="center"/>
    </xf>
    <xf numFmtId="186" fontId="0" fillId="3" borderId="1" xfId="0" applyNumberFormat="1" applyFill="1" applyBorder="1" applyAlignment="1" applyProtection="1">
      <alignment vertical="center" shrinkToFit="1"/>
      <protection locked="0"/>
    </xf>
    <xf numFmtId="186" fontId="0" fillId="4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0" fontId="27" fillId="0" borderId="0" xfId="0" applyFont="1">
      <alignment vertical="center"/>
    </xf>
    <xf numFmtId="186" fontId="0" fillId="5" borderId="1" xfId="0" applyNumberFormat="1" applyFill="1" applyBorder="1" applyAlignment="1" applyProtection="1">
      <alignment vertical="center" shrinkToFit="1"/>
      <protection locked="0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7" fontId="2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3" fillId="0" borderId="1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9" fontId="0" fillId="6" borderId="1" xfId="0" applyNumberFormat="1" applyFill="1" applyBorder="1" applyAlignment="1" applyProtection="1">
      <alignment horizontal="center" vertical="center"/>
      <protection locked="0"/>
    </xf>
    <xf numFmtId="179" fontId="0" fillId="5" borderId="1" xfId="0" applyNumberFormat="1" applyFill="1" applyBorder="1" applyAlignment="1" applyProtection="1">
      <alignment horizontal="center" vertical="center"/>
      <protection locked="0"/>
    </xf>
    <xf numFmtId="179" fontId="0" fillId="7" borderId="1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>
      <alignment vertical="center"/>
    </xf>
    <xf numFmtId="179" fontId="0" fillId="0" borderId="1" xfId="0" applyNumberFormat="1" applyBorder="1" applyAlignment="1" applyProtection="1">
      <alignment horizontal="center" vertical="center"/>
      <protection locked="0"/>
    </xf>
    <xf numFmtId="176" fontId="0" fillId="0" borderId="0" xfId="0" quotePrefix="1" applyNumberFormat="1" applyAlignment="1">
      <alignment horizontal="center" vertical="center"/>
    </xf>
    <xf numFmtId="0" fontId="29" fillId="8" borderId="0" xfId="0" applyFont="1" applyFill="1">
      <alignment vertical="center"/>
    </xf>
    <xf numFmtId="0" fontId="26" fillId="0" borderId="0" xfId="0" applyFont="1" applyAlignment="1">
      <alignment horizontal="right" vertical="center"/>
    </xf>
    <xf numFmtId="1" fontId="30" fillId="0" borderId="0" xfId="0" applyNumberFormat="1" applyFont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1" fontId="27" fillId="0" borderId="0" xfId="0" applyNumberFormat="1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180" fontId="3" fillId="0" borderId="0" xfId="0" applyNumberFormat="1" applyFont="1" applyAlignment="1">
      <alignment horizontal="right" vertical="center"/>
    </xf>
    <xf numFmtId="14" fontId="6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177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23" fillId="6" borderId="1" xfId="0" applyFont="1" applyFill="1" applyBorder="1" applyProtection="1">
      <alignment vertical="center"/>
      <protection locked="0"/>
    </xf>
    <xf numFmtId="186" fontId="0" fillId="6" borderId="1" xfId="0" applyNumberFormat="1" applyFill="1" applyBorder="1" applyAlignment="1" applyProtection="1">
      <alignment vertical="center" shrinkToFit="1"/>
      <protection locked="0"/>
    </xf>
    <xf numFmtId="0" fontId="31" fillId="6" borderId="1" xfId="0" applyFont="1" applyFill="1" applyBorder="1" applyProtection="1">
      <alignment vertical="center"/>
      <protection locked="0"/>
    </xf>
    <xf numFmtId="14" fontId="31" fillId="6" borderId="1" xfId="0" applyNumberFormat="1" applyFont="1" applyFill="1" applyBorder="1" applyAlignment="1" applyProtection="1">
      <alignment horizontal="left" vertical="center"/>
      <protection locked="0"/>
    </xf>
    <xf numFmtId="187" fontId="31" fillId="6" borderId="1" xfId="0" applyNumberFormat="1" applyFont="1" applyFill="1" applyBorder="1" applyProtection="1">
      <alignment vertical="center"/>
      <protection locked="0"/>
    </xf>
    <xf numFmtId="0" fontId="3" fillId="6" borderId="1" xfId="0" applyFont="1" applyFill="1" applyBorder="1" applyProtection="1">
      <alignment vertical="center"/>
      <protection locked="0"/>
    </xf>
    <xf numFmtId="178" fontId="23" fillId="6" borderId="1" xfId="0" applyNumberFormat="1" applyFont="1" applyFill="1" applyBorder="1" applyProtection="1">
      <alignment vertical="center"/>
      <protection locked="0"/>
    </xf>
    <xf numFmtId="177" fontId="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Protection="1">
      <alignment vertical="center"/>
      <protection locked="0"/>
    </xf>
    <xf numFmtId="186" fontId="0" fillId="9" borderId="1" xfId="0" applyNumberFormat="1" applyFill="1" applyBorder="1" applyAlignment="1" applyProtection="1">
      <alignment vertical="center" shrinkToFit="1"/>
      <protection locked="0"/>
    </xf>
    <xf numFmtId="178" fontId="23" fillId="9" borderId="1" xfId="0" applyNumberFormat="1" applyFont="1" applyFill="1" applyBorder="1" applyProtection="1">
      <alignment vertical="center"/>
      <protection locked="0"/>
    </xf>
    <xf numFmtId="178" fontId="31" fillId="6" borderId="1" xfId="0" applyNumberFormat="1" applyFont="1" applyFill="1" applyBorder="1" applyAlignment="1" applyProtection="1">
      <alignment horizontal="right" vertical="center"/>
      <protection locked="0"/>
    </xf>
    <xf numFmtId="178" fontId="32" fillId="9" borderId="1" xfId="0" applyNumberFormat="1" applyFont="1" applyFill="1" applyBorder="1" applyAlignment="1" applyProtection="1">
      <alignment horizontal="right" vertical="center"/>
      <protection locked="0"/>
    </xf>
    <xf numFmtId="178" fontId="32" fillId="1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183" fontId="3" fillId="0" borderId="0" xfId="0" applyNumberFormat="1" applyFont="1" applyAlignment="1">
      <alignment horizontal="right" vertical="center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6" fillId="2" borderId="26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19" fillId="2" borderId="26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center" vertical="center"/>
    </xf>
    <xf numFmtId="183" fontId="29" fillId="8" borderId="0" xfId="0" applyNumberFormat="1" applyFont="1" applyFill="1" applyAlignment="1">
      <alignment horizontal="right" vertical="center"/>
    </xf>
    <xf numFmtId="177" fontId="6" fillId="0" borderId="0" xfId="0" applyNumberFormat="1" applyFont="1" applyAlignment="1">
      <alignment horizontal="center" vertical="center"/>
    </xf>
    <xf numFmtId="182" fontId="3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56" fontId="7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_申込書一式" xfId="1" xr:uid="{00000000-0005-0000-0000-000001000000}"/>
  </cellStyles>
  <dxfs count="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CCFF"/>
      <color rgb="FFCCFFFF"/>
      <color rgb="FFFFFF99"/>
      <color rgb="FFFF99CC"/>
      <color rgb="FF99FF99"/>
      <color rgb="FF66FFCC"/>
      <color rgb="FF66FFFF"/>
      <color rgb="FF99FFCC"/>
      <color rgb="FFCC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31</xdr:row>
      <xdr:rowOff>0</xdr:rowOff>
    </xdr:from>
    <xdr:to>
      <xdr:col>19</xdr:col>
      <xdr:colOff>476250</xdr:colOff>
      <xdr:row>31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 bwMode="auto">
        <a:xfrm>
          <a:off x="11677650" y="97059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28</xdr:row>
      <xdr:rowOff>0</xdr:rowOff>
    </xdr:from>
    <xdr:to>
      <xdr:col>19</xdr:col>
      <xdr:colOff>476250</xdr:colOff>
      <xdr:row>28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11677650" y="93630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60</xdr:row>
      <xdr:rowOff>0</xdr:rowOff>
    </xdr:from>
    <xdr:to>
      <xdr:col>19</xdr:col>
      <xdr:colOff>476250</xdr:colOff>
      <xdr:row>60</xdr:row>
      <xdr:rowOff>0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11677650" y="14859000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57</xdr:row>
      <xdr:rowOff>0</xdr:rowOff>
    </xdr:from>
    <xdr:to>
      <xdr:col>19</xdr:col>
      <xdr:colOff>476250</xdr:colOff>
      <xdr:row>57</xdr:row>
      <xdr:rowOff>0</xdr:rowOff>
    </xdr:to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11677650" y="146018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0</xdr:col>
      <xdr:colOff>241300</xdr:colOff>
      <xdr:row>6</xdr:row>
      <xdr:rowOff>104775</xdr:rowOff>
    </xdr:from>
    <xdr:to>
      <xdr:col>11</xdr:col>
      <xdr:colOff>260350</xdr:colOff>
      <xdr:row>14</xdr:row>
      <xdr:rowOff>292100</xdr:rowOff>
    </xdr:to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41300" y="1806575"/>
          <a:ext cx="5441950" cy="3578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私は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FIA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マスターズスイミング選手権大会２０１１出場にあたり、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下記の事項を誓約します。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１．私は、今大会出場にあたり、健康管理に十分配慮し、健康に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ついてはなんら異常がないことを誓約します。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２．私は、今大会開催中の事故については、自己の責任において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処理し、主催者側の責任を問いません。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３．私は、今大会要項記載の「個人情報の取り扱い」について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同意いたします。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４．私は、ホームページに競技結果を掲載することを同意いた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　します。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142875</xdr:colOff>
      <xdr:row>2</xdr:row>
      <xdr:rowOff>152400</xdr:rowOff>
    </xdr:from>
    <xdr:to>
      <xdr:col>14</xdr:col>
      <xdr:colOff>600075</xdr:colOff>
      <xdr:row>3</xdr:row>
      <xdr:rowOff>180975</xdr:rowOff>
    </xdr:to>
    <xdr:sp macro="" textlink="">
      <xdr:nvSpPr>
        <xdr:cNvPr id="6156" name="Text Box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172075" y="600075"/>
          <a:ext cx="33337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（社）日本マスターズ水泳協会・チーム登録Ｎｏ</a:t>
          </a:r>
        </a:p>
      </xdr:txBody>
    </xdr:sp>
    <xdr:clientData/>
  </xdr:twoCellAnchor>
  <xdr:oneCellAnchor>
    <xdr:from>
      <xdr:col>1</xdr:col>
      <xdr:colOff>352425</xdr:colOff>
      <xdr:row>3</xdr:row>
      <xdr:rowOff>114300</xdr:rowOff>
    </xdr:from>
    <xdr:ext cx="2562496" cy="218586"/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835025" y="863600"/>
          <a:ext cx="2562496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会 会 長　　　　　　　藤原　達治郎 殿</a:t>
          </a:r>
        </a:p>
      </xdr:txBody>
    </xdr:sp>
    <xdr:clientData/>
  </xdr:oneCellAnchor>
  <xdr:twoCellAnchor>
    <xdr:from>
      <xdr:col>11</xdr:col>
      <xdr:colOff>114300</xdr:colOff>
      <xdr:row>17</xdr:row>
      <xdr:rowOff>200025</xdr:rowOff>
    </xdr:from>
    <xdr:to>
      <xdr:col>15</xdr:col>
      <xdr:colOff>1619250</xdr:colOff>
      <xdr:row>19</xdr:row>
      <xdr:rowOff>279400</xdr:rowOff>
    </xdr:to>
    <xdr:sp macro="" textlink="" fLocksText="0">
      <xdr:nvSpPr>
        <xdr:cNvPr id="6158" name="Text Box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537200" y="6626225"/>
          <a:ext cx="4705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捺印は必ず印鑑をお願いします。</a:t>
          </a:r>
        </a:p>
        <a:p>
          <a:pPr lvl="0"/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u="sng">
              <a:latin typeface="+mn-lt"/>
              <a:ea typeface="+mn-ea"/>
              <a:cs typeface="+mn-cs"/>
            </a:rPr>
            <a:t>誓約書は印刷し、署名押印をいただき、郵送にて必ず１月末日までに「ＦＩＡ</a:t>
          </a:r>
          <a:endParaRPr lang="en-US" altLang="ja-JP" sz="1100" b="1" u="sng">
            <a:latin typeface="+mn-lt"/>
            <a:ea typeface="+mn-ea"/>
            <a:cs typeface="+mn-cs"/>
          </a:endParaRPr>
        </a:p>
        <a:p>
          <a:pPr lvl="0"/>
          <a:r>
            <a:rPr lang="ja-JP" altLang="en-US" sz="1100" b="1" u="none">
              <a:latin typeface="+mn-lt"/>
              <a:ea typeface="+mn-ea"/>
              <a:cs typeface="+mn-cs"/>
            </a:rPr>
            <a:t>　　</a:t>
          </a:r>
          <a:r>
            <a:rPr lang="ja-JP" altLang="en-US" sz="1100" b="1" u="none" baseline="0">
              <a:latin typeface="+mn-lt"/>
              <a:ea typeface="+mn-ea"/>
              <a:cs typeface="+mn-cs"/>
            </a:rPr>
            <a:t> </a:t>
          </a:r>
          <a:r>
            <a:rPr lang="ja-JP" altLang="en-US" sz="1100" b="1" u="sng">
              <a:latin typeface="+mn-lt"/>
              <a:ea typeface="+mn-ea"/>
              <a:cs typeface="+mn-cs"/>
            </a:rPr>
            <a:t>マスターズスイミング選手権大会２０１１」事務局までお送り下さい。</a:t>
          </a:r>
          <a:r>
            <a:rPr lang="ja-JP" altLang="en-US" sz="1100" b="1">
              <a:latin typeface="+mn-lt"/>
              <a:ea typeface="+mn-ea"/>
              <a:cs typeface="+mn-cs"/>
            </a:rPr>
            <a:t>　</a:t>
          </a:r>
          <a:endParaRPr lang="en-US" altLang="ja-JP" sz="1100" b="1">
            <a:latin typeface="+mn-lt"/>
            <a:ea typeface="+mn-ea"/>
            <a:cs typeface="+mn-cs"/>
          </a:endParaRPr>
        </a:p>
        <a:p>
          <a:pPr lvl="0">
            <a:lnSpc>
              <a:spcPts val="1300"/>
            </a:lnSpc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（誓約書がないと参加できません。）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足りない場合は、コピーしてご使用ください。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G65"/>
  <sheetViews>
    <sheetView showGridLines="0" workbookViewId="0">
      <selection activeCell="C6" sqref="C6:W6"/>
    </sheetView>
  </sheetViews>
  <sheetFormatPr defaultColWidth="9.109375" defaultRowHeight="22.5" customHeight="1" x14ac:dyDescent="0.15"/>
  <cols>
    <col min="1" max="1" width="5.33203125" style="4" customWidth="1"/>
    <col min="2" max="2" width="22.5546875" style="4" customWidth="1"/>
    <col min="3" max="26" width="3.6640625" style="4" customWidth="1"/>
    <col min="27" max="27" width="3.6640625" style="4" hidden="1" customWidth="1"/>
    <col min="28" max="28" width="11" style="4" hidden="1" customWidth="1"/>
    <col min="29" max="29" width="9.109375" style="4" hidden="1" customWidth="1"/>
    <col min="30" max="30" width="26.44140625" style="4" hidden="1" customWidth="1"/>
    <col min="31" max="31" width="11" style="4" hidden="1" customWidth="1"/>
    <col min="32" max="32" width="7.44140625" style="4" hidden="1" customWidth="1"/>
    <col min="33" max="33" width="9.109375" style="4" hidden="1" customWidth="1"/>
    <col min="34" max="38" width="0" style="4" hidden="1" customWidth="1"/>
    <col min="39" max="16384" width="9.109375" style="4"/>
  </cols>
  <sheetData>
    <row r="1" spans="2:32" ht="18" customHeight="1" x14ac:dyDescent="0.15">
      <c r="B1" s="143" t="s">
        <v>263</v>
      </c>
      <c r="C1" s="2"/>
      <c r="D1" s="2"/>
      <c r="E1" s="2"/>
      <c r="F1" s="2"/>
      <c r="G1" s="2"/>
      <c r="H1" s="2"/>
      <c r="I1" s="2"/>
      <c r="J1" s="2"/>
      <c r="U1" s="164" t="s">
        <v>73</v>
      </c>
      <c r="V1" s="165"/>
      <c r="W1" s="165"/>
      <c r="X1" s="166"/>
    </row>
    <row r="2" spans="2:32" ht="26.4" customHeight="1" x14ac:dyDescent="0.15">
      <c r="B2" s="3" t="s">
        <v>264</v>
      </c>
      <c r="C2" s="1"/>
      <c r="D2" s="1"/>
      <c r="E2" s="1"/>
      <c r="F2" s="1"/>
      <c r="G2" s="1"/>
      <c r="H2" s="1"/>
      <c r="I2" s="1"/>
      <c r="J2" s="1"/>
      <c r="P2" s="6" t="s">
        <v>71</v>
      </c>
      <c r="Q2" s="6"/>
      <c r="R2" s="6"/>
      <c r="S2" s="6"/>
      <c r="T2" s="6"/>
      <c r="U2" s="6"/>
      <c r="V2" s="6"/>
      <c r="W2" s="6"/>
    </row>
    <row r="3" spans="2:32" ht="12.75" customHeight="1" x14ac:dyDescent="0.15">
      <c r="B3" s="1"/>
      <c r="C3" s="1"/>
      <c r="D3" s="1"/>
      <c r="E3" s="1"/>
      <c r="F3" s="1"/>
      <c r="G3" s="1"/>
      <c r="H3" s="1"/>
      <c r="I3" s="1"/>
      <c r="J3" s="1"/>
      <c r="T3" s="175"/>
      <c r="U3" s="175"/>
      <c r="V3" s="175"/>
      <c r="W3" s="175"/>
      <c r="X3" s="175"/>
    </row>
    <row r="4" spans="2:32" ht="19.5" customHeight="1" x14ac:dyDescent="0.15">
      <c r="B4" s="133" t="s">
        <v>0</v>
      </c>
      <c r="C4" s="134">
        <v>4</v>
      </c>
      <c r="D4" s="134">
        <v>0</v>
      </c>
      <c r="E4" s="116" t="s">
        <v>23</v>
      </c>
      <c r="F4" s="135">
        <v>0</v>
      </c>
      <c r="G4" s="134">
        <v>1</v>
      </c>
      <c r="H4" s="134">
        <v>1</v>
      </c>
      <c r="I4" s="134">
        <v>1</v>
      </c>
      <c r="P4" s="34" t="s">
        <v>2</v>
      </c>
      <c r="Q4" s="167" t="str">
        <f>IF(C6="","",C6)</f>
        <v/>
      </c>
      <c r="R4" s="167"/>
      <c r="S4" s="167"/>
      <c r="T4" s="167"/>
      <c r="U4" s="167"/>
      <c r="V4" s="167"/>
      <c r="W4" s="33"/>
      <c r="AB4" s="12" t="str">
        <f>IF(C6="","",VLOOKUP(C6,AE10:AF60,2,0))</f>
        <v/>
      </c>
    </row>
    <row r="5" spans="2:32" ht="9" customHeight="1" x14ac:dyDescent="0.15">
      <c r="B5" s="2"/>
    </row>
    <row r="6" spans="2:32" ht="19.5" customHeight="1" x14ac:dyDescent="0.15">
      <c r="B6" s="34" t="s">
        <v>1</v>
      </c>
      <c r="C6" s="168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70"/>
    </row>
    <row r="7" spans="2:32" ht="9" customHeight="1" x14ac:dyDescent="0.15">
      <c r="B7" s="2"/>
    </row>
    <row r="8" spans="2:32" ht="14.25" hidden="1" customHeight="1" x14ac:dyDescent="0.15">
      <c r="B8" s="37" t="s">
        <v>31</v>
      </c>
      <c r="C8" s="172"/>
      <c r="D8" s="173"/>
      <c r="E8" s="173"/>
      <c r="F8" s="173"/>
      <c r="G8" s="173"/>
      <c r="H8" s="173"/>
      <c r="I8" s="173"/>
      <c r="J8" s="173"/>
      <c r="K8" s="174"/>
      <c r="M8" s="2"/>
      <c r="AB8" s="115">
        <v>40511</v>
      </c>
      <c r="AD8" s="4" t="s">
        <v>178</v>
      </c>
    </row>
    <row r="9" spans="2:32" ht="14.25" hidden="1" customHeight="1" x14ac:dyDescent="0.15">
      <c r="B9" s="37"/>
      <c r="C9" s="90"/>
      <c r="D9" s="89"/>
      <c r="E9" s="89"/>
      <c r="F9" s="89"/>
      <c r="G9" s="89"/>
      <c r="H9" s="89"/>
      <c r="I9" s="89"/>
      <c r="J9" s="89"/>
      <c r="K9" s="89"/>
      <c r="AB9" s="115">
        <v>40512</v>
      </c>
      <c r="AD9" s="4" t="s">
        <v>179</v>
      </c>
    </row>
    <row r="10" spans="2:32" ht="27.6" customHeight="1" x14ac:dyDescent="0.15">
      <c r="B10" s="34" t="s">
        <v>3</v>
      </c>
      <c r="C10" s="184"/>
      <c r="D10" s="185"/>
      <c r="E10" s="185"/>
      <c r="F10" s="185"/>
      <c r="G10" s="185"/>
      <c r="H10" s="185"/>
      <c r="I10" s="185"/>
      <c r="J10" s="185"/>
      <c r="K10" s="186"/>
      <c r="L10" s="32"/>
      <c r="Q10" s="91"/>
      <c r="R10" s="34" t="s">
        <v>74</v>
      </c>
      <c r="S10" s="199"/>
      <c r="T10" s="200"/>
      <c r="U10" s="200"/>
      <c r="V10" s="201"/>
      <c r="AB10" s="115">
        <v>40513</v>
      </c>
      <c r="AD10" s="4">
        <v>40001</v>
      </c>
      <c r="AE10" s="4" t="s">
        <v>214</v>
      </c>
      <c r="AF10" s="4">
        <v>40001</v>
      </c>
    </row>
    <row r="11" spans="2:32" ht="9" customHeight="1" x14ac:dyDescent="0.15">
      <c r="O11" s="92"/>
      <c r="AB11" s="115">
        <v>40514</v>
      </c>
      <c r="AD11" s="4">
        <v>40002</v>
      </c>
      <c r="AE11" s="4" t="s">
        <v>215</v>
      </c>
      <c r="AF11" s="4">
        <v>40002</v>
      </c>
    </row>
    <row r="12" spans="2:32" ht="19.5" hidden="1" customHeight="1" x14ac:dyDescent="0.15">
      <c r="B12" s="34" t="s">
        <v>4</v>
      </c>
      <c r="C12" s="9" t="s">
        <v>5</v>
      </c>
      <c r="D12" s="187"/>
      <c r="E12" s="188"/>
      <c r="F12" s="188"/>
      <c r="G12" s="188"/>
      <c r="H12" s="189"/>
      <c r="I12" s="43"/>
      <c r="J12" s="42"/>
      <c r="K12" s="42"/>
      <c r="L12" s="33"/>
      <c r="AB12" s="115">
        <v>40515</v>
      </c>
      <c r="AD12" s="4">
        <v>40003</v>
      </c>
      <c r="AE12" s="4" t="s">
        <v>216</v>
      </c>
      <c r="AF12" s="4">
        <v>40003</v>
      </c>
    </row>
    <row r="13" spans="2:32" ht="19.5" hidden="1" customHeight="1" x14ac:dyDescent="0.15">
      <c r="D13" s="190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AB13" s="115">
        <v>40516</v>
      </c>
      <c r="AD13" s="4">
        <v>40004</v>
      </c>
      <c r="AE13" s="4" t="s">
        <v>217</v>
      </c>
      <c r="AF13" s="4">
        <v>40004</v>
      </c>
    </row>
    <row r="14" spans="2:32" ht="19.5" hidden="1" customHeight="1" x14ac:dyDescent="0.15">
      <c r="D14" s="203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5"/>
      <c r="AB14" s="115">
        <v>40517</v>
      </c>
      <c r="AD14" s="4">
        <v>40005</v>
      </c>
      <c r="AE14" s="4" t="s">
        <v>218</v>
      </c>
      <c r="AF14" s="4">
        <v>40005</v>
      </c>
    </row>
    <row r="15" spans="2:32" ht="19.5" hidden="1" customHeight="1" x14ac:dyDescent="0.15">
      <c r="B15" s="34"/>
      <c r="C15" s="13"/>
      <c r="D15" s="179" t="s">
        <v>6</v>
      </c>
      <c r="E15" s="180"/>
      <c r="F15" s="176"/>
      <c r="G15" s="177"/>
      <c r="H15" s="177"/>
      <c r="I15" s="177"/>
      <c r="J15" s="177"/>
      <c r="K15" s="177"/>
      <c r="L15" s="177"/>
      <c r="M15" s="178"/>
      <c r="O15" s="36" t="s">
        <v>26</v>
      </c>
      <c r="P15" s="181"/>
      <c r="Q15" s="182"/>
      <c r="R15" s="182"/>
      <c r="S15" s="182"/>
      <c r="T15" s="182"/>
      <c r="U15" s="182"/>
      <c r="V15" s="182"/>
      <c r="W15" s="183"/>
      <c r="AB15" s="115">
        <v>40518</v>
      </c>
      <c r="AD15" s="4">
        <v>40006</v>
      </c>
      <c r="AE15" s="4" t="s">
        <v>219</v>
      </c>
      <c r="AF15" s="4">
        <v>40006</v>
      </c>
    </row>
    <row r="16" spans="2:32" ht="19.5" hidden="1" customHeight="1" x14ac:dyDescent="0.15">
      <c r="B16" s="34"/>
      <c r="C16" s="13"/>
      <c r="D16" s="35"/>
      <c r="E16" s="34" t="s">
        <v>27</v>
      </c>
      <c r="F16" s="181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3"/>
      <c r="AB16" s="115">
        <v>40519</v>
      </c>
      <c r="AD16" s="4">
        <v>40007</v>
      </c>
      <c r="AE16" s="4" t="s">
        <v>220</v>
      </c>
      <c r="AF16" s="4">
        <v>40007</v>
      </c>
    </row>
    <row r="17" spans="2:32" ht="18" hidden="1" customHeight="1" x14ac:dyDescent="0.15">
      <c r="B17" s="202" t="str">
        <f>IF(AND(AND($E$20="",$P$20=""),$T$27&gt;5),"※競技役員欄にご記入がありません。このままですと受付できません。","")</f>
        <v/>
      </c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AB17" s="115">
        <v>40520</v>
      </c>
      <c r="AD17" s="4">
        <v>40008</v>
      </c>
      <c r="AE17" s="4" t="s">
        <v>221</v>
      </c>
      <c r="AF17" s="4">
        <v>40008</v>
      </c>
    </row>
    <row r="18" spans="2:32" ht="14.25" hidden="1" customHeight="1" x14ac:dyDescent="0.15">
      <c r="B18" s="34"/>
      <c r="C18" s="13"/>
      <c r="D18" s="37" t="s">
        <v>31</v>
      </c>
      <c r="E18" s="172"/>
      <c r="F18" s="173"/>
      <c r="G18" s="173"/>
      <c r="H18" s="173"/>
      <c r="I18" s="173"/>
      <c r="J18" s="173"/>
      <c r="K18" s="173"/>
      <c r="L18" s="173"/>
      <c r="M18" s="174"/>
      <c r="N18" s="13"/>
      <c r="O18" s="35"/>
      <c r="P18" s="172"/>
      <c r="Q18" s="173"/>
      <c r="R18" s="173"/>
      <c r="S18" s="173"/>
      <c r="T18" s="173"/>
      <c r="U18" s="173"/>
      <c r="V18" s="173"/>
      <c r="W18" s="173"/>
      <c r="X18" s="174"/>
      <c r="AB18" s="115">
        <v>40521</v>
      </c>
      <c r="AD18" s="4">
        <v>40009</v>
      </c>
      <c r="AE18" s="4" t="s">
        <v>222</v>
      </c>
      <c r="AF18" s="4">
        <v>40009</v>
      </c>
    </row>
    <row r="19" spans="2:32" ht="14.25" hidden="1" customHeight="1" x14ac:dyDescent="0.15">
      <c r="B19" s="34"/>
      <c r="C19" s="13"/>
      <c r="D19" s="37"/>
      <c r="E19" s="90"/>
      <c r="F19" s="90"/>
      <c r="G19" s="90"/>
      <c r="H19" s="90"/>
      <c r="I19" s="90"/>
      <c r="J19" s="90"/>
      <c r="K19" s="90"/>
      <c r="L19" s="90"/>
      <c r="M19" s="90"/>
      <c r="N19" s="13"/>
      <c r="O19" s="35"/>
      <c r="P19" s="90"/>
      <c r="Q19" s="90"/>
      <c r="R19" s="90"/>
      <c r="S19" s="90"/>
      <c r="T19" s="90"/>
      <c r="U19" s="90"/>
      <c r="V19" s="90"/>
      <c r="W19" s="90"/>
      <c r="X19" s="90"/>
      <c r="AB19" s="115">
        <v>40522</v>
      </c>
      <c r="AD19" s="4">
        <v>40010</v>
      </c>
      <c r="AE19" s="4" t="s">
        <v>223</v>
      </c>
      <c r="AF19" s="4">
        <v>40010</v>
      </c>
    </row>
    <row r="20" spans="2:32" ht="19.5" hidden="1" customHeight="1" x14ac:dyDescent="0.15">
      <c r="B20" s="35" t="s">
        <v>28</v>
      </c>
      <c r="C20" s="78">
        <f>C61</f>
        <v>43695</v>
      </c>
      <c r="D20" s="35" t="s">
        <v>29</v>
      </c>
      <c r="E20" s="196"/>
      <c r="F20" s="197"/>
      <c r="G20" s="197"/>
      <c r="H20" s="197"/>
      <c r="I20" s="197"/>
      <c r="J20" s="197"/>
      <c r="K20" s="197"/>
      <c r="L20" s="197"/>
      <c r="M20" s="198"/>
      <c r="N20" s="78">
        <f>C62</f>
        <v>43695</v>
      </c>
      <c r="O20" s="35" t="s">
        <v>30</v>
      </c>
      <c r="P20" s="196"/>
      <c r="Q20" s="197"/>
      <c r="R20" s="197"/>
      <c r="S20" s="197"/>
      <c r="T20" s="197"/>
      <c r="U20" s="197"/>
      <c r="V20" s="197"/>
      <c r="W20" s="197"/>
      <c r="X20" s="198"/>
      <c r="AB20" s="115">
        <v>40523</v>
      </c>
      <c r="AD20" s="4">
        <v>40011</v>
      </c>
      <c r="AE20" s="4" t="s">
        <v>224</v>
      </c>
      <c r="AF20" s="4">
        <v>40011</v>
      </c>
    </row>
    <row r="21" spans="2:32" ht="19.5" hidden="1" customHeight="1" x14ac:dyDescent="0.15">
      <c r="B21" s="35"/>
      <c r="C21" s="206" t="s">
        <v>119</v>
      </c>
      <c r="D21" s="206"/>
      <c r="E21" s="206"/>
      <c r="F21" s="206"/>
      <c r="G21" s="193"/>
      <c r="H21" s="194"/>
      <c r="I21" s="195"/>
      <c r="J21" s="99"/>
      <c r="K21" s="99"/>
      <c r="N21" s="206" t="s">
        <v>119</v>
      </c>
      <c r="O21" s="206"/>
      <c r="P21" s="206"/>
      <c r="Q21" s="206"/>
      <c r="R21" s="193"/>
      <c r="S21" s="194"/>
      <c r="T21" s="195"/>
      <c r="U21" s="99"/>
      <c r="V21" s="99"/>
      <c r="AB21" s="115">
        <v>40524</v>
      </c>
      <c r="AD21" s="4">
        <v>40012</v>
      </c>
      <c r="AE21" s="4" t="s">
        <v>225</v>
      </c>
      <c r="AF21" s="4">
        <v>40012</v>
      </c>
    </row>
    <row r="22" spans="2:32" ht="19.5" hidden="1" customHeight="1" x14ac:dyDescent="0.15">
      <c r="B22" s="35"/>
      <c r="C22" s="206" t="s">
        <v>120</v>
      </c>
      <c r="D22" s="206"/>
      <c r="E22" s="206"/>
      <c r="F22" s="206"/>
      <c r="G22" s="207"/>
      <c r="H22" s="208"/>
      <c r="I22" s="209"/>
      <c r="J22" s="99"/>
      <c r="K22" s="99"/>
      <c r="N22" s="206" t="s">
        <v>120</v>
      </c>
      <c r="O22" s="206"/>
      <c r="P22" s="206"/>
      <c r="Q22" s="206"/>
      <c r="R22" s="207"/>
      <c r="S22" s="208"/>
      <c r="T22" s="209"/>
      <c r="U22" s="99"/>
      <c r="V22" s="99"/>
      <c r="AB22" s="115">
        <v>40525</v>
      </c>
      <c r="AD22" s="4">
        <v>40013</v>
      </c>
      <c r="AE22" s="4" t="s">
        <v>226</v>
      </c>
      <c r="AF22" s="4">
        <v>40013</v>
      </c>
    </row>
    <row r="23" spans="2:32" ht="19.5" hidden="1" customHeight="1" x14ac:dyDescent="0.15">
      <c r="B23" s="35"/>
      <c r="C23" s="78"/>
      <c r="E23" s="206" t="s">
        <v>121</v>
      </c>
      <c r="F23" s="206"/>
      <c r="G23" s="193"/>
      <c r="H23" s="194"/>
      <c r="I23" s="194"/>
      <c r="J23" s="194"/>
      <c r="K23" s="194"/>
      <c r="L23" s="194"/>
      <c r="M23" s="195"/>
      <c r="N23" s="78"/>
      <c r="P23" s="206" t="s">
        <v>121</v>
      </c>
      <c r="Q23" s="206"/>
      <c r="R23" s="193"/>
      <c r="S23" s="194"/>
      <c r="T23" s="194"/>
      <c r="U23" s="194"/>
      <c r="V23" s="194"/>
      <c r="W23" s="194"/>
      <c r="X23" s="195"/>
      <c r="AB23" s="115">
        <v>40526</v>
      </c>
      <c r="AD23" s="4">
        <v>40014</v>
      </c>
      <c r="AE23" s="4" t="s">
        <v>227</v>
      </c>
      <c r="AF23" s="4">
        <v>40014</v>
      </c>
    </row>
    <row r="24" spans="2:32" ht="11.25" hidden="1" customHeight="1" x14ac:dyDescent="0.15">
      <c r="B24" s="13"/>
      <c r="AB24" s="115">
        <v>40527</v>
      </c>
      <c r="AD24" s="4">
        <v>40015</v>
      </c>
      <c r="AE24" s="4" t="s">
        <v>228</v>
      </c>
      <c r="AF24" s="4">
        <v>40015</v>
      </c>
    </row>
    <row r="25" spans="2:32" ht="19.5" customHeight="1" x14ac:dyDescent="0.15">
      <c r="B25" s="13" t="s">
        <v>32</v>
      </c>
      <c r="C25" s="4" t="s">
        <v>33</v>
      </c>
      <c r="H25" s="210">
        <f>申込一覧表!AC128</f>
        <v>0</v>
      </c>
      <c r="I25" s="210"/>
      <c r="N25" s="175"/>
      <c r="O25" s="175"/>
      <c r="P25" s="175"/>
      <c r="Q25" s="175"/>
      <c r="T25" s="210"/>
      <c r="U25" s="210"/>
      <c r="AB25" s="115">
        <v>40528</v>
      </c>
      <c r="AD25" s="4">
        <v>40016</v>
      </c>
      <c r="AE25" s="4" t="s">
        <v>229</v>
      </c>
      <c r="AF25" s="4">
        <v>40016</v>
      </c>
    </row>
    <row r="26" spans="2:32" ht="19.5" customHeight="1" x14ac:dyDescent="0.15">
      <c r="B26" s="13"/>
      <c r="C26" s="4" t="s">
        <v>34</v>
      </c>
      <c r="H26" s="210">
        <f>申込一覧表!AC66</f>
        <v>0</v>
      </c>
      <c r="I26" s="210"/>
      <c r="N26" s="175"/>
      <c r="O26" s="175"/>
      <c r="P26" s="175"/>
      <c r="Q26" s="175"/>
      <c r="T26" s="210"/>
      <c r="U26" s="210"/>
      <c r="AB26" s="115">
        <v>40529</v>
      </c>
      <c r="AD26" s="4">
        <v>40017</v>
      </c>
      <c r="AE26" s="4" t="s">
        <v>230</v>
      </c>
      <c r="AF26" s="4">
        <v>40017</v>
      </c>
    </row>
    <row r="27" spans="2:32" ht="19.5" customHeight="1" x14ac:dyDescent="0.15">
      <c r="B27" s="13"/>
      <c r="C27" s="4" t="s">
        <v>35</v>
      </c>
      <c r="H27" s="210">
        <f>SUM(H25:I26)</f>
        <v>0</v>
      </c>
      <c r="I27" s="210"/>
      <c r="N27" s="175"/>
      <c r="O27" s="175"/>
      <c r="P27" s="175"/>
      <c r="Q27" s="175"/>
      <c r="T27" s="210"/>
      <c r="U27" s="210"/>
      <c r="AB27" s="115">
        <v>40530</v>
      </c>
      <c r="AD27" s="4">
        <v>40018</v>
      </c>
      <c r="AE27" s="4" t="s">
        <v>231</v>
      </c>
      <c r="AF27" s="4">
        <v>40018</v>
      </c>
    </row>
    <row r="28" spans="2:32" ht="11.25" customHeight="1" x14ac:dyDescent="0.15">
      <c r="B28" s="13"/>
      <c r="AB28" s="115">
        <v>40531</v>
      </c>
      <c r="AD28" s="4">
        <v>40019</v>
      </c>
      <c r="AE28" s="4" t="s">
        <v>232</v>
      </c>
      <c r="AF28" s="4">
        <v>40019</v>
      </c>
    </row>
    <row r="29" spans="2:32" ht="19.5" customHeight="1" x14ac:dyDescent="0.15">
      <c r="B29" s="13" t="s">
        <v>37</v>
      </c>
      <c r="C29" s="4" t="s">
        <v>33</v>
      </c>
      <c r="H29" s="215">
        <f>申込一覧表!AC129</f>
        <v>0</v>
      </c>
      <c r="I29" s="215"/>
      <c r="N29" s="175"/>
      <c r="O29" s="175"/>
      <c r="P29" s="38"/>
      <c r="Q29" s="9"/>
      <c r="T29" s="220"/>
      <c r="U29" s="220"/>
      <c r="AB29" s="115">
        <v>40532</v>
      </c>
      <c r="AD29" s="4">
        <v>40020</v>
      </c>
      <c r="AE29" s="4" t="s">
        <v>233</v>
      </c>
      <c r="AF29" s="4">
        <v>40020</v>
      </c>
    </row>
    <row r="30" spans="2:32" ht="19.5" customHeight="1" x14ac:dyDescent="0.15">
      <c r="B30" s="13"/>
      <c r="C30" s="4" t="s">
        <v>34</v>
      </c>
      <c r="H30" s="215">
        <f>申込一覧表!AC67</f>
        <v>0</v>
      </c>
      <c r="I30" s="215"/>
      <c r="N30" s="175"/>
      <c r="O30" s="175"/>
      <c r="P30" s="38"/>
      <c r="Q30" s="9"/>
      <c r="T30" s="220"/>
      <c r="U30" s="220"/>
      <c r="AB30" s="115">
        <v>40533</v>
      </c>
      <c r="AD30" s="4">
        <v>40021</v>
      </c>
      <c r="AE30" s="4" t="s">
        <v>234</v>
      </c>
      <c r="AF30" s="4">
        <v>40021</v>
      </c>
    </row>
    <row r="31" spans="2:32" ht="19.5" customHeight="1" x14ac:dyDescent="0.15">
      <c r="B31" s="13"/>
      <c r="C31" s="4" t="s">
        <v>35</v>
      </c>
      <c r="H31" s="215">
        <f>SUM(H29:I30)</f>
        <v>0</v>
      </c>
      <c r="I31" s="215"/>
      <c r="N31" s="175"/>
      <c r="O31" s="175"/>
      <c r="P31" s="38"/>
      <c r="Q31" s="9"/>
      <c r="T31" s="220"/>
      <c r="U31" s="220"/>
      <c r="AB31" s="115">
        <v>40534</v>
      </c>
      <c r="AD31" s="4">
        <v>40022</v>
      </c>
      <c r="AE31" s="4" t="s">
        <v>235</v>
      </c>
      <c r="AF31" s="4">
        <v>40022</v>
      </c>
    </row>
    <row r="32" spans="2:32" ht="11.25" customHeight="1" x14ac:dyDescent="0.15">
      <c r="B32" s="13"/>
      <c r="AB32" s="115">
        <v>40535</v>
      </c>
      <c r="AD32" s="4">
        <v>40023</v>
      </c>
      <c r="AE32" s="4" t="s">
        <v>236</v>
      </c>
      <c r="AF32" s="4">
        <v>40023</v>
      </c>
    </row>
    <row r="33" spans="2:32" ht="19.5" customHeight="1" x14ac:dyDescent="0.15">
      <c r="B33" s="13" t="s">
        <v>36</v>
      </c>
      <c r="C33" s="4" t="s">
        <v>39</v>
      </c>
      <c r="H33" s="171">
        <f>リレーオーダー用紙!AR41</f>
        <v>0</v>
      </c>
      <c r="I33" s="171"/>
      <c r="J33" s="171"/>
      <c r="P33" s="171"/>
      <c r="Q33" s="171"/>
      <c r="R33" s="171"/>
      <c r="AB33" s="115">
        <v>40536</v>
      </c>
      <c r="AD33" s="4">
        <v>40024</v>
      </c>
      <c r="AE33" s="4" t="s">
        <v>237</v>
      </c>
      <c r="AF33" s="4">
        <v>40024</v>
      </c>
    </row>
    <row r="34" spans="2:32" ht="19.5" customHeight="1" x14ac:dyDescent="0.15">
      <c r="B34" s="13"/>
      <c r="C34" s="4" t="s">
        <v>40</v>
      </c>
      <c r="H34" s="171">
        <f>リレーオーダー用紙!AR23</f>
        <v>0</v>
      </c>
      <c r="I34" s="171"/>
      <c r="J34" s="171"/>
      <c r="P34" s="171"/>
      <c r="Q34" s="171"/>
      <c r="R34" s="171"/>
      <c r="AB34" s="115">
        <v>40537</v>
      </c>
      <c r="AD34" s="4">
        <v>40025</v>
      </c>
      <c r="AE34" s="4" t="s">
        <v>238</v>
      </c>
      <c r="AF34" s="4">
        <v>40025</v>
      </c>
    </row>
    <row r="35" spans="2:32" ht="19.5" customHeight="1" x14ac:dyDescent="0.15">
      <c r="B35" s="13"/>
      <c r="C35" s="4" t="s">
        <v>38</v>
      </c>
      <c r="H35" s="171">
        <f>リレーオーダー用紙!AR50</f>
        <v>0</v>
      </c>
      <c r="I35" s="171"/>
      <c r="J35" s="171"/>
      <c r="L35" s="132" t="s">
        <v>41</v>
      </c>
      <c r="M35" s="132"/>
      <c r="N35" s="132"/>
      <c r="O35" s="132"/>
      <c r="P35" s="213">
        <f>リレーオーダー用紙!AR59</f>
        <v>0</v>
      </c>
      <c r="Q35" s="213"/>
      <c r="R35" s="213"/>
      <c r="AB35" s="115">
        <v>40538</v>
      </c>
      <c r="AD35" s="4">
        <v>40026</v>
      </c>
      <c r="AE35" s="4" t="s">
        <v>239</v>
      </c>
      <c r="AF35" s="4">
        <v>40026</v>
      </c>
    </row>
    <row r="36" spans="2:32" ht="16.2" x14ac:dyDescent="0.15">
      <c r="B36" s="13"/>
      <c r="L36" s="4" t="s">
        <v>42</v>
      </c>
      <c r="P36" s="171">
        <f>SUM(H33:J35)+SUM(P33:R35)</f>
        <v>0</v>
      </c>
      <c r="Q36" s="171"/>
      <c r="R36" s="171"/>
      <c r="AB36" s="115">
        <v>40539</v>
      </c>
      <c r="AD36" s="4">
        <v>40027</v>
      </c>
      <c r="AE36" s="4" t="s">
        <v>240</v>
      </c>
      <c r="AF36" s="4">
        <v>40027</v>
      </c>
    </row>
    <row r="37" spans="2:32" ht="16.2" x14ac:dyDescent="0.15">
      <c r="B37" s="13"/>
      <c r="P37" s="87"/>
      <c r="Q37" s="87"/>
      <c r="R37" s="87"/>
      <c r="AB37" s="115">
        <v>40540</v>
      </c>
      <c r="AD37" s="4">
        <v>40028</v>
      </c>
      <c r="AE37" s="4" t="s">
        <v>241</v>
      </c>
      <c r="AF37" s="4">
        <v>40028</v>
      </c>
    </row>
    <row r="38" spans="2:32" ht="16.2" x14ac:dyDescent="0.15">
      <c r="B38" s="13"/>
      <c r="H38" s="212"/>
      <c r="I38" s="212"/>
      <c r="J38" s="212"/>
      <c r="L38" s="218"/>
      <c r="M38" s="175"/>
      <c r="T38" s="211"/>
      <c r="U38" s="211"/>
      <c r="V38" s="211"/>
      <c r="W38" s="211"/>
      <c r="AB38" s="115">
        <v>40541</v>
      </c>
      <c r="AD38" s="4">
        <v>40029</v>
      </c>
      <c r="AE38" s="4" t="s">
        <v>262</v>
      </c>
      <c r="AF38" s="4">
        <v>40029</v>
      </c>
    </row>
    <row r="39" spans="2:32" ht="16.2" x14ac:dyDescent="0.15">
      <c r="B39" s="13"/>
      <c r="H39" s="212"/>
      <c r="I39" s="212"/>
      <c r="J39" s="212"/>
      <c r="L39" s="218"/>
      <c r="M39" s="175"/>
      <c r="T39" s="211"/>
      <c r="U39" s="211"/>
      <c r="V39" s="211"/>
      <c r="W39" s="211"/>
      <c r="AB39" s="115"/>
      <c r="AD39" s="4">
        <v>40030</v>
      </c>
      <c r="AE39" s="4" t="s">
        <v>242</v>
      </c>
      <c r="AF39" s="4">
        <v>40030</v>
      </c>
    </row>
    <row r="40" spans="2:32" ht="16.2" x14ac:dyDescent="0.15">
      <c r="B40" s="13"/>
      <c r="H40" s="212"/>
      <c r="I40" s="212"/>
      <c r="J40" s="212"/>
      <c r="L40" s="218"/>
      <c r="M40" s="175"/>
      <c r="T40" s="211"/>
      <c r="U40" s="211"/>
      <c r="V40" s="211"/>
      <c r="W40" s="211"/>
      <c r="AB40" s="115"/>
      <c r="AD40" s="4">
        <v>40031</v>
      </c>
      <c r="AE40" s="4" t="s">
        <v>243</v>
      </c>
      <c r="AF40" s="4">
        <v>40031</v>
      </c>
    </row>
    <row r="41" spans="2:32" ht="16.2" x14ac:dyDescent="0.15">
      <c r="B41" s="13"/>
      <c r="H41" s="212"/>
      <c r="I41" s="212"/>
      <c r="J41" s="212"/>
      <c r="L41" s="175"/>
      <c r="M41" s="175"/>
      <c r="T41" s="211"/>
      <c r="U41" s="211"/>
      <c r="V41" s="211"/>
      <c r="W41" s="211"/>
      <c r="AB41" s="115">
        <v>40543</v>
      </c>
      <c r="AD41" s="4">
        <v>40032</v>
      </c>
      <c r="AE41" s="4" t="s">
        <v>244</v>
      </c>
      <c r="AF41" s="4">
        <v>40032</v>
      </c>
    </row>
    <row r="42" spans="2:32" ht="16.2" x14ac:dyDescent="0.15">
      <c r="B42" s="13"/>
      <c r="H42" s="212"/>
      <c r="I42" s="212"/>
      <c r="J42" s="212"/>
      <c r="L42" s="175"/>
      <c r="M42" s="175"/>
      <c r="T42" s="211"/>
      <c r="U42" s="211"/>
      <c r="V42" s="211"/>
      <c r="W42" s="211"/>
      <c r="AB42" s="115">
        <v>40544</v>
      </c>
      <c r="AD42" s="4">
        <v>40033</v>
      </c>
      <c r="AE42" s="4" t="s">
        <v>245</v>
      </c>
      <c r="AF42" s="4">
        <v>40033</v>
      </c>
    </row>
    <row r="43" spans="2:32" ht="16.2" x14ac:dyDescent="0.15">
      <c r="B43" s="13"/>
      <c r="H43" s="212"/>
      <c r="I43" s="212"/>
      <c r="J43" s="212"/>
      <c r="L43" s="219"/>
      <c r="M43" s="175"/>
      <c r="T43" s="211"/>
      <c r="U43" s="211"/>
      <c r="V43" s="211"/>
      <c r="W43" s="211"/>
      <c r="AB43" s="115">
        <v>40545</v>
      </c>
      <c r="AD43" s="4">
        <v>40034</v>
      </c>
      <c r="AE43" s="4" t="s">
        <v>246</v>
      </c>
      <c r="AF43" s="4">
        <v>40034</v>
      </c>
    </row>
    <row r="44" spans="2:32" ht="16.2" x14ac:dyDescent="0.15">
      <c r="B44" s="13"/>
      <c r="T44" s="211"/>
      <c r="U44" s="211"/>
      <c r="V44" s="211"/>
      <c r="W44" s="211"/>
      <c r="AB44" s="115">
        <v>40546</v>
      </c>
      <c r="AD44" s="4">
        <v>40035</v>
      </c>
      <c r="AE44" s="4" t="s">
        <v>247</v>
      </c>
      <c r="AF44" s="4">
        <v>40035</v>
      </c>
    </row>
    <row r="45" spans="2:32" ht="16.2" x14ac:dyDescent="0.15">
      <c r="B45" s="13"/>
      <c r="T45" s="144"/>
      <c r="U45" s="144"/>
      <c r="V45" s="144"/>
      <c r="W45" s="144"/>
      <c r="AB45" s="115">
        <v>40547</v>
      </c>
      <c r="AD45" s="4">
        <v>40036</v>
      </c>
      <c r="AE45" s="4" t="s">
        <v>248</v>
      </c>
      <c r="AF45" s="4">
        <v>40036</v>
      </c>
    </row>
    <row r="46" spans="2:32" ht="16.2" x14ac:dyDescent="0.15">
      <c r="B46" s="13"/>
      <c r="T46" s="144"/>
      <c r="U46" s="144"/>
      <c r="V46" s="144"/>
      <c r="W46" s="144"/>
      <c r="AB46" s="115">
        <v>40548</v>
      </c>
      <c r="AD46" s="4">
        <v>40037</v>
      </c>
      <c r="AE46" s="4" t="s">
        <v>249</v>
      </c>
      <c r="AF46" s="4">
        <v>40037</v>
      </c>
    </row>
    <row r="47" spans="2:32" ht="16.2" x14ac:dyDescent="0.15">
      <c r="B47" s="13"/>
      <c r="T47" s="144"/>
      <c r="U47" s="144"/>
      <c r="V47" s="144"/>
      <c r="W47" s="144"/>
      <c r="AB47" s="115">
        <v>40549</v>
      </c>
      <c r="AD47" s="4">
        <v>40038</v>
      </c>
      <c r="AE47" s="4" t="s">
        <v>250</v>
      </c>
      <c r="AF47" s="4">
        <v>40038</v>
      </c>
    </row>
    <row r="48" spans="2:32" ht="16.2" x14ac:dyDescent="0.15">
      <c r="B48" s="13"/>
      <c r="C48" s="217"/>
      <c r="D48" s="217"/>
      <c r="E48" s="217"/>
      <c r="F48" s="217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T48" s="144"/>
      <c r="U48" s="144"/>
      <c r="V48" s="144"/>
      <c r="W48" s="144"/>
      <c r="AB48" s="115">
        <v>40550</v>
      </c>
      <c r="AD48" s="4">
        <v>40039</v>
      </c>
      <c r="AE48" s="4" t="s">
        <v>251</v>
      </c>
      <c r="AF48" s="4">
        <v>40039</v>
      </c>
    </row>
    <row r="49" spans="2:32" ht="14.4" x14ac:dyDescent="0.15">
      <c r="B49" s="34"/>
      <c r="C49" s="216"/>
      <c r="D49" s="216"/>
      <c r="E49" s="216"/>
      <c r="F49" s="216"/>
      <c r="G49" s="216"/>
      <c r="H49" s="216"/>
      <c r="I49" s="216"/>
      <c r="J49" s="216"/>
      <c r="K49" s="216"/>
      <c r="L49" s="175"/>
      <c r="M49" s="175"/>
      <c r="N49" s="212"/>
      <c r="O49" s="175"/>
      <c r="P49" s="175"/>
      <c r="Q49" s="175"/>
      <c r="R49" s="175"/>
      <c r="AB49" s="115">
        <v>40551</v>
      </c>
      <c r="AD49" s="4">
        <v>40040</v>
      </c>
      <c r="AE49" s="4" t="s">
        <v>252</v>
      </c>
      <c r="AF49" s="4">
        <v>40040</v>
      </c>
    </row>
    <row r="50" spans="2:32" ht="14.4" x14ac:dyDescent="0.15">
      <c r="AB50" s="115">
        <v>40552</v>
      </c>
    </row>
    <row r="51" spans="2:32" ht="21" x14ac:dyDescent="0.15">
      <c r="I51" s="145"/>
      <c r="J51" s="145"/>
      <c r="AB51" s="115">
        <v>40553</v>
      </c>
    </row>
    <row r="52" spans="2:32" ht="21" x14ac:dyDescent="0.15">
      <c r="E52" s="88"/>
      <c r="I52" s="146"/>
      <c r="J52" s="145"/>
      <c r="AB52" s="115">
        <v>40554</v>
      </c>
    </row>
    <row r="53" spans="2:32" ht="21" x14ac:dyDescent="0.15">
      <c r="E53" s="88"/>
      <c r="AB53" s="115">
        <v>40555</v>
      </c>
    </row>
    <row r="54" spans="2:32" ht="21" x14ac:dyDescent="0.15">
      <c r="E54" s="88"/>
      <c r="AB54" s="115">
        <v>40556</v>
      </c>
    </row>
    <row r="55" spans="2:32" ht="28.2" x14ac:dyDescent="0.25">
      <c r="E55" s="88" ph="1"/>
      <c r="AB55" s="115">
        <v>40557</v>
      </c>
    </row>
    <row r="56" spans="2:32" ht="14.4" x14ac:dyDescent="0.15"/>
    <row r="57" spans="2:32" ht="14.4" x14ac:dyDescent="0.15"/>
    <row r="58" spans="2:32" ht="14.4" x14ac:dyDescent="0.15"/>
    <row r="59" spans="2:32" ht="14.4" x14ac:dyDescent="0.15"/>
    <row r="60" spans="2:32" ht="14.4" x14ac:dyDescent="0.15"/>
    <row r="61" spans="2:32" ht="21" hidden="1" x14ac:dyDescent="0.15">
      <c r="B61" s="34" t="s">
        <v>7</v>
      </c>
      <c r="C61" s="214">
        <v>43695</v>
      </c>
      <c r="D61" s="214"/>
      <c r="E61" s="214"/>
      <c r="F61" s="214"/>
      <c r="G61" s="214"/>
      <c r="H61" s="214"/>
      <c r="N61" s="91"/>
    </row>
    <row r="62" spans="2:32" ht="21" hidden="1" x14ac:dyDescent="0.15">
      <c r="B62" s="34" t="s">
        <v>8</v>
      </c>
      <c r="C62" s="214">
        <v>43695</v>
      </c>
      <c r="D62" s="214"/>
      <c r="E62" s="214"/>
      <c r="F62" s="214"/>
      <c r="G62" s="214"/>
      <c r="H62" s="214"/>
      <c r="N62" s="91"/>
    </row>
    <row r="63" spans="2:32" ht="21" hidden="1" x14ac:dyDescent="0.15">
      <c r="B63" s="34" t="s">
        <v>167</v>
      </c>
      <c r="C63" s="214">
        <v>43617</v>
      </c>
      <c r="D63" s="214"/>
      <c r="E63" s="214"/>
      <c r="F63" s="214"/>
      <c r="G63" s="214"/>
      <c r="H63" s="214"/>
    </row>
    <row r="64" spans="2:32" ht="21" hidden="1" x14ac:dyDescent="0.15">
      <c r="B64" s="34" t="s">
        <v>166</v>
      </c>
      <c r="C64" s="214">
        <v>43678</v>
      </c>
      <c r="D64" s="214"/>
      <c r="E64" s="214"/>
      <c r="F64" s="214"/>
      <c r="G64" s="214"/>
      <c r="H64" s="214"/>
    </row>
    <row r="65" ht="14.4" x14ac:dyDescent="0.15"/>
  </sheetData>
  <sheetProtection algorithmName="SHA-512" hashValue="wAoNujTgJGj0F6qi8e81rIzi4gREd+azzgMqy6yFf5jhweF37x2sTNW/eAj5p3v8FPY35flTc+gQptgoWc1qIQ==" saltValue="QhCviXuJwvphZFUwmTyFwg==" spinCount="100000" sheet="1" selectLockedCells="1"/>
  <mergeCells count="87">
    <mergeCell ref="L49:M49"/>
    <mergeCell ref="L38:M38"/>
    <mergeCell ref="T29:U29"/>
    <mergeCell ref="T31:U31"/>
    <mergeCell ref="T30:U30"/>
    <mergeCell ref="N49:R49"/>
    <mergeCell ref="T39:W39"/>
    <mergeCell ref="T40:W40"/>
    <mergeCell ref="C48:F48"/>
    <mergeCell ref="H48:R48"/>
    <mergeCell ref="H39:J39"/>
    <mergeCell ref="H40:J40"/>
    <mergeCell ref="L39:M39"/>
    <mergeCell ref="L40:M40"/>
    <mergeCell ref="H42:J42"/>
    <mergeCell ref="L42:M42"/>
    <mergeCell ref="H41:J41"/>
    <mergeCell ref="L43:M43"/>
    <mergeCell ref="N26:O26"/>
    <mergeCell ref="P34:R34"/>
    <mergeCell ref="N29:O29"/>
    <mergeCell ref="N30:O30"/>
    <mergeCell ref="N31:O31"/>
    <mergeCell ref="C63:H63"/>
    <mergeCell ref="C64:H64"/>
    <mergeCell ref="G21:I21"/>
    <mergeCell ref="G22:I22"/>
    <mergeCell ref="G23:M23"/>
    <mergeCell ref="E23:F23"/>
    <mergeCell ref="C62:H62"/>
    <mergeCell ref="C61:H61"/>
    <mergeCell ref="H27:I27"/>
    <mergeCell ref="H29:I29"/>
    <mergeCell ref="L41:M41"/>
    <mergeCell ref="H38:J38"/>
    <mergeCell ref="H30:I30"/>
    <mergeCell ref="H31:I31"/>
    <mergeCell ref="H26:I26"/>
    <mergeCell ref="C49:K49"/>
    <mergeCell ref="H25:I25"/>
    <mergeCell ref="P27:Q27"/>
    <mergeCell ref="T43:W43"/>
    <mergeCell ref="T44:W44"/>
    <mergeCell ref="T38:W38"/>
    <mergeCell ref="T41:W41"/>
    <mergeCell ref="T42:W42"/>
    <mergeCell ref="P26:Q26"/>
    <mergeCell ref="H43:J43"/>
    <mergeCell ref="N27:O27"/>
    <mergeCell ref="P35:R35"/>
    <mergeCell ref="T27:U27"/>
    <mergeCell ref="P25:Q25"/>
    <mergeCell ref="T25:U25"/>
    <mergeCell ref="T26:U26"/>
    <mergeCell ref="N25:O25"/>
    <mergeCell ref="C22:F22"/>
    <mergeCell ref="N21:Q21"/>
    <mergeCell ref="N22:Q22"/>
    <mergeCell ref="R22:T22"/>
    <mergeCell ref="P23:Q23"/>
    <mergeCell ref="R23:X23"/>
    <mergeCell ref="C21:F21"/>
    <mergeCell ref="D12:H12"/>
    <mergeCell ref="D13:W13"/>
    <mergeCell ref="R21:T21"/>
    <mergeCell ref="P20:X20"/>
    <mergeCell ref="S10:V10"/>
    <mergeCell ref="F16:W16"/>
    <mergeCell ref="B17:X17"/>
    <mergeCell ref="D14:W14"/>
    <mergeCell ref="E20:M20"/>
    <mergeCell ref="U1:X1"/>
    <mergeCell ref="Q4:V4"/>
    <mergeCell ref="C6:W6"/>
    <mergeCell ref="P36:R36"/>
    <mergeCell ref="H33:J33"/>
    <mergeCell ref="H34:J34"/>
    <mergeCell ref="H35:J35"/>
    <mergeCell ref="P33:R33"/>
    <mergeCell ref="C8:K8"/>
    <mergeCell ref="E18:M18"/>
    <mergeCell ref="P18:X18"/>
    <mergeCell ref="T3:X3"/>
    <mergeCell ref="F15:M15"/>
    <mergeCell ref="D15:E15"/>
    <mergeCell ref="P15:W15"/>
    <mergeCell ref="C10:K10"/>
  </mergeCells>
  <phoneticPr fontId="2"/>
  <dataValidations xWindow="344" yWindow="836" count="26">
    <dataValidation imeMode="on" allowBlank="1" showInputMessage="1" showErrorMessage="1" promptTitle="競技役員" sqref="J21:K22 C21:C22 E23 U21:V22 N21:N22 P23" xr:uid="{00000000-0002-0000-0000-000000000000}"/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0" xr:uid="{00000000-0002-0000-0000-000001000000}">
      <formula1>0</formula1>
      <formula2>8</formula2>
    </dataValidation>
    <dataValidation type="whole" imeMode="off" allowBlank="1" showErrorMessage="1" errorTitle="入力確認" error="0～9の数字を１桁づつ入力して下さい。" promptTitle="チーム登録番号入力" prompt="マスターズ協会団体登録番号を_x000a_１セルに１桁づつ入力して下さい。" sqref="C4:D4 G4:I4" xr:uid="{00000000-0002-0000-0000-000002000000}">
      <formula1>0</formula1>
      <formula2>9</formula2>
    </dataValidation>
    <dataValidation imeMode="on" allowBlank="1" showErrorMessage="1" errorTitle="入力確認" error="全角６文字以内で入力して下さい。" promptTitle="略称名" prompt="チーム略称を選んでください。" sqref="Q4:V4" xr:uid="{00000000-0002-0000-0000-000003000000}"/>
    <dataValidation imeMode="on" allowBlank="1" showInputMessage="1" showErrorMessage="1" promptTitle="申込責任者名" prompt="申込責任者名を入力して下さい。" sqref="C10:K10" xr:uid="{00000000-0002-0000-0000-000004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2:K12" xr:uid="{00000000-0002-0000-0000-000005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3:W14" xr:uid="{00000000-0002-0000-0000-000006000000}"/>
    <dataValidation imeMode="off" allowBlank="1" showInputMessage="1" showErrorMessage="1" promptTitle="電話番号" prompt="連絡先電話番号を市外局番から入力して下さい。" sqref="F15:M15" xr:uid="{00000000-0002-0000-0000-000007000000}"/>
    <dataValidation imeMode="off" allowBlank="1" showInputMessage="1" showErrorMessage="1" promptTitle="ＦＡＸ番号" prompt="連絡先ＦＡＸ番号を市外局番から入力して下さい、" sqref="P15:W15" xr:uid="{00000000-0002-0000-0000-000008000000}"/>
    <dataValidation imeMode="off" allowBlank="1" showInputMessage="1" showErrorMessage="1" promptTitle="メールアドレス" prompt="連絡先電子メールアドレスを入力して下さい。" sqref="F16:W16" xr:uid="{00000000-0002-0000-0000-000009000000}"/>
    <dataValidation imeMode="halfKatakana" allowBlank="1" showInputMessage="1" showErrorMessage="1" promptTitle="競技役員フリガナ" prompt="派遣競技役員のフリガナを半角カタカナで入力して下さい。" sqref="E18 P18" xr:uid="{00000000-0002-0000-0000-00000A000000}"/>
    <dataValidation type="whole" allowBlank="1" showInputMessage="1" showErrorMessage="1" promptTitle="特別参加者数" sqref="N27:O27 N31:O31" xr:uid="{00000000-0002-0000-0000-00000B000000}">
      <formula1>0</formula1>
      <formula2>40</formula2>
    </dataValidation>
    <dataValidation type="whole" imeMode="off" allowBlank="1" showInputMessage="1" showErrorMessage="1" prompt="特別参加者数を入力して下さい。" sqref="N25:O26" xr:uid="{00000000-0002-0000-0000-00000C000000}">
      <formula1>0</formula1>
      <formula2>40</formula2>
    </dataValidation>
    <dataValidation imeMode="off" allowBlank="1" showInputMessage="1" showErrorMessage="1" promptTitle="特別参加種目数" prompt="特別参加者の種目数を入力して下さい。" sqref="N29:O30" xr:uid="{00000000-0002-0000-0000-00000D000000}"/>
    <dataValidation type="whole" imeMode="off" allowBlank="1" showInputMessage="1" showErrorMessage="1" promptTitle="プログラム購入部数" prompt="プログラム購入部数を入力して下さい。_x000a_（１部１，５００円）" sqref="L41:M41" xr:uid="{00000000-0002-0000-0000-00000E000000}">
      <formula1>0</formula1>
      <formula2>100</formula2>
    </dataValidation>
    <dataValidation type="whole" imeMode="off" allowBlank="1" showInputMessage="1" showErrorMessage="1" promptTitle="ランキング購入部数" prompt="ランキング購入部数を入力して下さい。" sqref="L42:M42" xr:uid="{00000000-0002-0000-0000-00000F000000}">
      <formula1>0</formula1>
      <formula2>100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2 D12" xr:uid="{00000000-0002-0000-0000-000010000000}"/>
    <dataValidation imeMode="halfKatakana" allowBlank="1" showInputMessage="1" showErrorMessage="1" promptTitle="連絡責任者フリガナ" prompt="連絡責任者のフリガナを半角カタカナで入力して下さい。" sqref="C8" xr:uid="{00000000-0002-0000-0000-000011000000}"/>
    <dataValidation imeMode="on" allowBlank="1" showInputMessage="1" showErrorMessage="1" prompt="お振込をされた名義(チーム名)を入力して下さい。" sqref="H48:R48" xr:uid="{00000000-0002-0000-0000-000012000000}"/>
    <dataValidation imeMode="on" allowBlank="1" showInputMessage="1" showErrorMessage="1" prompt="お振込をされた金融機関名を入力して下さい。_x000a_(例　みずほ銀行)" sqref="C49:K49" xr:uid="{00000000-0002-0000-0000-000013000000}"/>
    <dataValidation imeMode="on" allowBlank="1" showInputMessage="1" showErrorMessage="1" promptTitle="競技役員名" prompt="派遣競技役員名を入力して下さい。" sqref="E20:M20 P20:X20" xr:uid="{00000000-0002-0000-0000-000014000000}"/>
    <dataValidation type="list" imeMode="on" allowBlank="1" showInputMessage="1" showErrorMessage="1" promptTitle="競技役員資格" prompt="保有する競技役員の資格を選択して下さい。" sqref="G21:I21 R21:T21" xr:uid="{00000000-0002-0000-0000-000015000000}">
      <formula1>"上級,一種,二種,なし"</formula1>
    </dataValidation>
    <dataValidation type="list" imeMode="on" allowBlank="1" showInputMessage="1" showErrorMessage="1" promptTitle="競技役員経験" prompt="競技役員経験の有無を選択して下さい。" sqref="G22:I22 R22:T22" xr:uid="{00000000-0002-0000-0000-000016000000}">
      <formula1>"あり,なし"</formula1>
    </dataValidation>
    <dataValidation imeMode="on" allowBlank="1" showInputMessage="1" showErrorMessage="1" promptTitle="役職名" prompt="競技役員経験が「あり」の場合は、_x000a_経験した役職名を入力して下さい。" sqref="G23:M23 R23:X23" xr:uid="{00000000-0002-0000-0000-000017000000}"/>
    <dataValidation type="list" imeMode="off" allowBlank="1" showInputMessage="1" showErrorMessage="1" error="2010年11月29日から2011年1月14日までの日付を入力してください。" prompt="お振込をされた日付を選択して下さい。" sqref="C48:F48" xr:uid="{00000000-0002-0000-0000-000018000000}">
      <formula1>$AB$7:$AB$55</formula1>
    </dataValidation>
    <dataValidation type="list" imeMode="on" allowBlank="1" showInputMessage="1" showErrorMessage="1" promptTitle="郡市名" prompt="郡市名を選択してください。" sqref="C6:W6" xr:uid="{00000000-0002-0000-0000-000019000000}">
      <formula1>$AE$10:$AE$49</formula1>
    </dataValidation>
  </dataValidations>
  <pageMargins left="0.39370078740157483" right="0.39370078740157483" top="0.59055118110236227" bottom="0.59055118110236227" header="0.51181102362204722" footer="0.51181102362204722"/>
  <pageSetup paperSize="9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3"/>
  <sheetViews>
    <sheetView workbookViewId="0">
      <selection activeCell="D11" sqref="D11"/>
    </sheetView>
  </sheetViews>
  <sheetFormatPr defaultRowHeight="12" x14ac:dyDescent="0.15"/>
  <cols>
    <col min="1" max="1" width="5.33203125" customWidth="1"/>
    <col min="2" max="2" width="13.33203125" customWidth="1"/>
    <col min="3" max="3" width="18.44140625" customWidth="1"/>
    <col min="4" max="4" width="7.33203125" customWidth="1"/>
    <col min="5" max="5" width="12.6640625" customWidth="1"/>
    <col min="6" max="7" width="8.33203125" customWidth="1"/>
    <col min="8" max="8" width="6.6640625" customWidth="1"/>
    <col min="9" max="9" width="5.6640625" customWidth="1"/>
    <col min="10" max="13" width="8.109375" customWidth="1"/>
  </cols>
  <sheetData>
    <row r="1" spans="1:13" s="108" customFormat="1" x14ac:dyDescent="0.15">
      <c r="A1" s="108" t="s">
        <v>148</v>
      </c>
      <c r="B1" s="108" t="s">
        <v>149</v>
      </c>
      <c r="C1" s="108" t="s">
        <v>150</v>
      </c>
      <c r="D1" s="108" t="s">
        <v>151</v>
      </c>
      <c r="E1" s="108" t="s">
        <v>152</v>
      </c>
      <c r="F1" s="108" t="s">
        <v>153</v>
      </c>
      <c r="G1" s="108" t="s">
        <v>154</v>
      </c>
      <c r="H1" s="108" t="s">
        <v>155</v>
      </c>
      <c r="I1" s="108" t="s">
        <v>156</v>
      </c>
      <c r="J1" s="108" t="s">
        <v>157</v>
      </c>
      <c r="K1" s="108" t="s">
        <v>158</v>
      </c>
      <c r="L1" s="108" t="s">
        <v>159</v>
      </c>
      <c r="M1" s="108" t="s">
        <v>160</v>
      </c>
    </row>
    <row r="2" spans="1:13" x14ac:dyDescent="0.15">
      <c r="A2" t="str">
        <f>IF(リレーオーダー用紙!C7="","",0)</f>
        <v/>
      </c>
      <c r="B2" s="46" t="str">
        <f>団体!$C$3</f>
        <v/>
      </c>
      <c r="C2">
        <f>団体!$E$3</f>
        <v>0</v>
      </c>
      <c r="D2" s="45" t="str">
        <f>リレーオーダー用紙!AH7</f>
        <v/>
      </c>
      <c r="E2" t="str">
        <f>リレーオーダー用紙!AW7</f>
        <v>999:99.99</v>
      </c>
      <c r="F2" s="45" t="str">
        <f>団体!$B$3</f>
        <v/>
      </c>
      <c r="G2">
        <v>0</v>
      </c>
      <c r="H2">
        <v>7</v>
      </c>
      <c r="I2">
        <v>200</v>
      </c>
      <c r="J2" t="str">
        <f>リレーオーダー用紙!AS7</f>
        <v/>
      </c>
      <c r="K2" t="str">
        <f>リレーオーダー用紙!AT7</f>
        <v/>
      </c>
      <c r="L2" t="str">
        <f>リレーオーダー用紙!AU7</f>
        <v/>
      </c>
      <c r="M2" t="str">
        <f>リレーオーダー用紙!AV7</f>
        <v/>
      </c>
    </row>
    <row r="3" spans="1:13" x14ac:dyDescent="0.15">
      <c r="A3" t="str">
        <f>IF(リレーオーダー用紙!C8="","",0)</f>
        <v/>
      </c>
      <c r="B3" s="46" t="str">
        <f>団体!$C$3</f>
        <v/>
      </c>
      <c r="C3">
        <f>団体!$E$3</f>
        <v>0</v>
      </c>
      <c r="D3" s="45" t="str">
        <f>リレーオーダー用紙!AH8</f>
        <v/>
      </c>
      <c r="E3" t="str">
        <f>リレーオーダー用紙!AW8</f>
        <v>999:99.99</v>
      </c>
      <c r="F3" s="45" t="str">
        <f>団体!$B$3</f>
        <v/>
      </c>
      <c r="G3">
        <v>0</v>
      </c>
      <c r="H3">
        <v>7</v>
      </c>
      <c r="I3">
        <v>200</v>
      </c>
      <c r="J3" t="str">
        <f>リレーオーダー用紙!AS8</f>
        <v/>
      </c>
      <c r="K3" t="str">
        <f>リレーオーダー用紙!AT8</f>
        <v/>
      </c>
      <c r="L3" t="str">
        <f>リレーオーダー用紙!AU8</f>
        <v/>
      </c>
      <c r="M3" t="str">
        <f>リレーオーダー用紙!AV8</f>
        <v/>
      </c>
    </row>
    <row r="4" spans="1:13" x14ac:dyDescent="0.15">
      <c r="A4" t="str">
        <f>IF(リレーオーダー用紙!C9="","",0)</f>
        <v/>
      </c>
      <c r="B4" s="46" t="str">
        <f>団体!$C$3</f>
        <v/>
      </c>
      <c r="C4">
        <f>団体!$E$3</f>
        <v>0</v>
      </c>
      <c r="D4" s="45" t="str">
        <f>リレーオーダー用紙!AH9</f>
        <v/>
      </c>
      <c r="E4" t="str">
        <f>リレーオーダー用紙!AW9</f>
        <v>999:99.99</v>
      </c>
      <c r="F4" s="45" t="str">
        <f>団体!$B$3</f>
        <v/>
      </c>
      <c r="G4">
        <v>0</v>
      </c>
      <c r="H4">
        <v>7</v>
      </c>
      <c r="I4">
        <v>200</v>
      </c>
      <c r="J4" t="str">
        <f>リレーオーダー用紙!AS9</f>
        <v/>
      </c>
      <c r="K4" t="str">
        <f>リレーオーダー用紙!AT9</f>
        <v/>
      </c>
      <c r="L4" t="str">
        <f>リレーオーダー用紙!AU9</f>
        <v/>
      </c>
      <c r="M4" t="str">
        <f>リレーオーダー用紙!AV9</f>
        <v/>
      </c>
    </row>
    <row r="5" spans="1:13" x14ac:dyDescent="0.15">
      <c r="A5" t="str">
        <f>IF(リレーオーダー用紙!C10="","",0)</f>
        <v/>
      </c>
      <c r="B5" s="46" t="str">
        <f>団体!$C$3</f>
        <v/>
      </c>
      <c r="C5">
        <f>団体!$E$3</f>
        <v>0</v>
      </c>
      <c r="D5" s="45" t="str">
        <f>リレーオーダー用紙!AH10</f>
        <v/>
      </c>
      <c r="E5" t="str">
        <f>リレーオーダー用紙!AW10</f>
        <v>999:99.99</v>
      </c>
      <c r="F5" s="45" t="str">
        <f>団体!$B$3</f>
        <v/>
      </c>
      <c r="G5">
        <v>0</v>
      </c>
      <c r="H5">
        <v>7</v>
      </c>
      <c r="I5">
        <v>200</v>
      </c>
      <c r="J5" t="str">
        <f>リレーオーダー用紙!AS10</f>
        <v/>
      </c>
      <c r="K5" t="str">
        <f>リレーオーダー用紙!AT10</f>
        <v/>
      </c>
      <c r="L5" t="str">
        <f>リレーオーダー用紙!AU10</f>
        <v/>
      </c>
      <c r="M5" t="str">
        <f>リレーオーダー用紙!AV10</f>
        <v/>
      </c>
    </row>
    <row r="6" spans="1:13" x14ac:dyDescent="0.15">
      <c r="A6" t="str">
        <f>IF(リレーオーダー用紙!C11="","",0)</f>
        <v/>
      </c>
      <c r="B6" s="46" t="str">
        <f>団体!$C$3</f>
        <v/>
      </c>
      <c r="C6">
        <f>団体!$E$3</f>
        <v>0</v>
      </c>
      <c r="D6" s="45" t="str">
        <f>リレーオーダー用紙!AH11</f>
        <v/>
      </c>
      <c r="E6" t="str">
        <f>リレーオーダー用紙!AW11</f>
        <v>999:99.99</v>
      </c>
      <c r="F6" s="45" t="str">
        <f>団体!$B$3</f>
        <v/>
      </c>
      <c r="G6">
        <v>0</v>
      </c>
      <c r="H6">
        <v>7</v>
      </c>
      <c r="I6">
        <v>200</v>
      </c>
      <c r="J6" t="str">
        <f>リレーオーダー用紙!AS11</f>
        <v/>
      </c>
      <c r="K6" t="str">
        <f>リレーオーダー用紙!AT11</f>
        <v/>
      </c>
      <c r="L6" t="str">
        <f>リレーオーダー用紙!AU11</f>
        <v/>
      </c>
      <c r="M6" t="str">
        <f>リレーオーダー用紙!AV11</f>
        <v/>
      </c>
    </row>
    <row r="7" spans="1:13" x14ac:dyDescent="0.15">
      <c r="A7" t="str">
        <f>IF(リレーオーダー用紙!C12="","",0)</f>
        <v/>
      </c>
      <c r="B7" s="46" t="str">
        <f>団体!$C$3</f>
        <v/>
      </c>
      <c r="C7">
        <f>団体!$E$3</f>
        <v>0</v>
      </c>
      <c r="D7" s="45" t="str">
        <f>リレーオーダー用紙!AH12</f>
        <v/>
      </c>
      <c r="E7" t="str">
        <f>リレーオーダー用紙!AW12</f>
        <v>999:99.99</v>
      </c>
      <c r="F7" s="45" t="str">
        <f>団体!$B$3</f>
        <v/>
      </c>
      <c r="G7">
        <v>0</v>
      </c>
      <c r="H7">
        <v>7</v>
      </c>
      <c r="I7">
        <v>200</v>
      </c>
      <c r="J7" t="str">
        <f>リレーオーダー用紙!AS12</f>
        <v/>
      </c>
      <c r="K7" t="str">
        <f>リレーオーダー用紙!AT12</f>
        <v/>
      </c>
      <c r="L7" t="str">
        <f>リレーオーダー用紙!AU12</f>
        <v/>
      </c>
      <c r="M7" t="str">
        <f>リレーオーダー用紙!AV12</f>
        <v/>
      </c>
    </row>
    <row r="8" spans="1:13" x14ac:dyDescent="0.15">
      <c r="A8" s="105" t="str">
        <f>IF(リレーオーダー用紙!C13="","",0)</f>
        <v/>
      </c>
      <c r="B8" s="112" t="str">
        <f>団体!$C$3</f>
        <v/>
      </c>
      <c r="C8" s="105">
        <f>団体!$E$3</f>
        <v>0</v>
      </c>
      <c r="D8" s="110" t="str">
        <f>リレーオーダー用紙!AH13</f>
        <v/>
      </c>
      <c r="E8" s="105" t="str">
        <f>リレーオーダー用紙!AW13</f>
        <v>999:99.99</v>
      </c>
      <c r="F8" s="110" t="str">
        <f>団体!$B$3</f>
        <v/>
      </c>
      <c r="G8" s="105">
        <v>0</v>
      </c>
      <c r="H8" s="105">
        <v>7</v>
      </c>
      <c r="I8" s="105">
        <v>200</v>
      </c>
      <c r="J8" s="105" t="str">
        <f>リレーオーダー用紙!AS13</f>
        <v/>
      </c>
      <c r="K8" s="105" t="str">
        <f>リレーオーダー用紙!AT13</f>
        <v/>
      </c>
      <c r="L8" s="105" t="str">
        <f>リレーオーダー用紙!AU13</f>
        <v/>
      </c>
      <c r="M8" s="105" t="str">
        <f>リレーオーダー用紙!AV13</f>
        <v/>
      </c>
    </row>
    <row r="9" spans="1:13" x14ac:dyDescent="0.15">
      <c r="A9" t="str">
        <f>IF(リレーオーダー用紙!F14="","",0)</f>
        <v/>
      </c>
      <c r="B9" s="46"/>
      <c r="D9" s="45"/>
      <c r="F9" s="45"/>
    </row>
    <row r="10" spans="1:13" x14ac:dyDescent="0.15">
      <c r="A10" s="105"/>
      <c r="B10" s="112"/>
      <c r="C10" s="105"/>
      <c r="D10" s="110"/>
      <c r="E10" s="105"/>
      <c r="F10" s="110"/>
      <c r="G10" s="105"/>
      <c r="H10" s="105"/>
      <c r="I10" s="105"/>
      <c r="J10" s="105"/>
      <c r="K10" s="105"/>
      <c r="L10" s="105"/>
      <c r="M10" s="105"/>
    </row>
    <row r="11" spans="1:13" x14ac:dyDescent="0.15">
      <c r="A11" t="str">
        <f>IF(リレーオーダー用紙!C16="","",0)</f>
        <v/>
      </c>
      <c r="B11" s="46" t="str">
        <f>団体!$C$3</f>
        <v/>
      </c>
      <c r="C11">
        <f>団体!$E$3</f>
        <v>0</v>
      </c>
      <c r="D11" s="45" t="str">
        <f>リレーオーダー用紙!AH16</f>
        <v/>
      </c>
      <c r="E11" t="str">
        <f>リレーオーダー用紙!AW16</f>
        <v>999:99.99</v>
      </c>
      <c r="F11" s="45" t="str">
        <f>団体!$B$3</f>
        <v/>
      </c>
      <c r="G11">
        <v>0</v>
      </c>
      <c r="H11">
        <v>6</v>
      </c>
      <c r="I11">
        <v>200</v>
      </c>
      <c r="J11" t="str">
        <f>リレーオーダー用紙!AS16</f>
        <v/>
      </c>
      <c r="K11" t="str">
        <f>リレーオーダー用紙!AT16</f>
        <v/>
      </c>
      <c r="L11" t="str">
        <f>リレーオーダー用紙!AU16</f>
        <v/>
      </c>
      <c r="M11" t="str">
        <f>リレーオーダー用紙!AV16</f>
        <v/>
      </c>
    </row>
    <row r="12" spans="1:13" x14ac:dyDescent="0.15">
      <c r="A12" t="str">
        <f>IF(リレーオーダー用紙!C17="","",0)</f>
        <v/>
      </c>
      <c r="B12" s="46" t="str">
        <f>団体!$C$3</f>
        <v/>
      </c>
      <c r="C12">
        <f>団体!$E$3</f>
        <v>0</v>
      </c>
      <c r="D12" s="45" t="str">
        <f>リレーオーダー用紙!AH17</f>
        <v/>
      </c>
      <c r="E12" t="str">
        <f>リレーオーダー用紙!AW17</f>
        <v>999:99.99</v>
      </c>
      <c r="F12" s="45" t="str">
        <f>団体!$B$3</f>
        <v/>
      </c>
      <c r="G12">
        <v>0</v>
      </c>
      <c r="H12">
        <v>6</v>
      </c>
      <c r="I12">
        <v>200</v>
      </c>
      <c r="J12" t="str">
        <f>リレーオーダー用紙!AS17</f>
        <v/>
      </c>
      <c r="K12" t="str">
        <f>リレーオーダー用紙!AT17</f>
        <v/>
      </c>
      <c r="L12" t="str">
        <f>リレーオーダー用紙!AU17</f>
        <v/>
      </c>
      <c r="M12" t="str">
        <f>リレーオーダー用紙!AV17</f>
        <v/>
      </c>
    </row>
    <row r="13" spans="1:13" x14ac:dyDescent="0.15">
      <c r="A13" t="str">
        <f>IF(リレーオーダー用紙!C18="","",0)</f>
        <v/>
      </c>
      <c r="B13" s="46" t="str">
        <f>団体!$C$3</f>
        <v/>
      </c>
      <c r="C13">
        <f>団体!$E$3</f>
        <v>0</v>
      </c>
      <c r="D13" s="45" t="str">
        <f>リレーオーダー用紙!AH18</f>
        <v/>
      </c>
      <c r="E13" t="str">
        <f>リレーオーダー用紙!AW18</f>
        <v>999:99.99</v>
      </c>
      <c r="F13" s="45" t="str">
        <f>団体!$B$3</f>
        <v/>
      </c>
      <c r="G13">
        <v>0</v>
      </c>
      <c r="H13">
        <v>6</v>
      </c>
      <c r="I13">
        <v>200</v>
      </c>
      <c r="J13" t="str">
        <f>リレーオーダー用紙!AS18</f>
        <v/>
      </c>
      <c r="K13" t="str">
        <f>リレーオーダー用紙!AT18</f>
        <v/>
      </c>
      <c r="L13" t="str">
        <f>リレーオーダー用紙!AU18</f>
        <v/>
      </c>
      <c r="M13" t="str">
        <f>リレーオーダー用紙!AV18</f>
        <v/>
      </c>
    </row>
    <row r="14" spans="1:13" x14ac:dyDescent="0.15">
      <c r="A14" t="str">
        <f>IF(リレーオーダー用紙!C19="","",0)</f>
        <v/>
      </c>
      <c r="B14" s="46" t="str">
        <f>団体!$C$3</f>
        <v/>
      </c>
      <c r="C14">
        <f>団体!$E$3</f>
        <v>0</v>
      </c>
      <c r="D14" s="45" t="str">
        <f>リレーオーダー用紙!AH19</f>
        <v/>
      </c>
      <c r="E14" t="str">
        <f>リレーオーダー用紙!AW19</f>
        <v>999:99.99</v>
      </c>
      <c r="F14" s="45" t="str">
        <f>団体!$B$3</f>
        <v/>
      </c>
      <c r="G14">
        <v>0</v>
      </c>
      <c r="H14">
        <v>6</v>
      </c>
      <c r="I14">
        <v>200</v>
      </c>
      <c r="J14" t="str">
        <f>リレーオーダー用紙!AS19</f>
        <v/>
      </c>
      <c r="K14" t="str">
        <f>リレーオーダー用紙!AT19</f>
        <v/>
      </c>
      <c r="L14" t="str">
        <f>リレーオーダー用紙!AU19</f>
        <v/>
      </c>
      <c r="M14" t="str">
        <f>リレーオーダー用紙!AV19</f>
        <v/>
      </c>
    </row>
    <row r="15" spans="1:13" x14ac:dyDescent="0.15">
      <c r="A15" t="str">
        <f>IF(リレーオーダー用紙!C20="","",0)</f>
        <v/>
      </c>
      <c r="B15" s="46" t="str">
        <f>団体!$C$3</f>
        <v/>
      </c>
      <c r="C15">
        <f>団体!$E$3</f>
        <v>0</v>
      </c>
      <c r="D15" s="45" t="str">
        <f>リレーオーダー用紙!AH20</f>
        <v/>
      </c>
      <c r="E15" t="str">
        <f>リレーオーダー用紙!AW20</f>
        <v>999:99.99</v>
      </c>
      <c r="F15" s="45" t="str">
        <f>団体!$B$3</f>
        <v/>
      </c>
      <c r="G15">
        <v>0</v>
      </c>
      <c r="H15">
        <v>6</v>
      </c>
      <c r="I15">
        <v>200</v>
      </c>
      <c r="J15" t="str">
        <f>リレーオーダー用紙!AS20</f>
        <v/>
      </c>
      <c r="K15" t="str">
        <f>リレーオーダー用紙!AT20</f>
        <v/>
      </c>
      <c r="L15" t="str">
        <f>リレーオーダー用紙!AU20</f>
        <v/>
      </c>
      <c r="M15" t="str">
        <f>リレーオーダー用紙!AV20</f>
        <v/>
      </c>
    </row>
    <row r="16" spans="1:13" x14ac:dyDescent="0.15">
      <c r="A16" t="str">
        <f>IF(リレーオーダー用紙!C21="","",0)</f>
        <v/>
      </c>
      <c r="B16" s="46" t="str">
        <f>団体!$C$3</f>
        <v/>
      </c>
      <c r="C16">
        <f>団体!$E$3</f>
        <v>0</v>
      </c>
      <c r="D16" s="45" t="str">
        <f>リレーオーダー用紙!AH21</f>
        <v/>
      </c>
      <c r="E16" t="str">
        <f>リレーオーダー用紙!AW21</f>
        <v>999:99.99</v>
      </c>
      <c r="F16" s="45" t="str">
        <f>団体!$B$3</f>
        <v/>
      </c>
      <c r="G16">
        <v>0</v>
      </c>
      <c r="H16">
        <v>6</v>
      </c>
      <c r="I16">
        <v>200</v>
      </c>
      <c r="J16" t="str">
        <f>リレーオーダー用紙!AS21</f>
        <v/>
      </c>
      <c r="K16" t="str">
        <f>リレーオーダー用紙!AT21</f>
        <v/>
      </c>
      <c r="L16" t="str">
        <f>リレーオーダー用紙!AU21</f>
        <v/>
      </c>
      <c r="M16" t="str">
        <f>リレーオーダー用紙!AV21</f>
        <v/>
      </c>
    </row>
    <row r="17" spans="1:13" x14ac:dyDescent="0.15">
      <c r="A17" s="105" t="str">
        <f>IF(リレーオーダー用紙!C22="","",0)</f>
        <v/>
      </c>
      <c r="B17" s="112" t="str">
        <f>団体!$C$3</f>
        <v/>
      </c>
      <c r="C17" s="105">
        <f>団体!$E$3</f>
        <v>0</v>
      </c>
      <c r="D17" s="110" t="str">
        <f>リレーオーダー用紙!AH22</f>
        <v/>
      </c>
      <c r="E17" s="105" t="str">
        <f>リレーオーダー用紙!AW22</f>
        <v>999:99.99</v>
      </c>
      <c r="F17" s="110" t="str">
        <f>団体!$B$3</f>
        <v/>
      </c>
      <c r="G17" s="105">
        <v>0</v>
      </c>
      <c r="H17" s="105">
        <v>6</v>
      </c>
      <c r="I17" s="105">
        <v>200</v>
      </c>
      <c r="J17" s="105" t="str">
        <f>リレーオーダー用紙!AS22</f>
        <v/>
      </c>
      <c r="K17" s="105" t="str">
        <f>リレーオーダー用紙!AT22</f>
        <v/>
      </c>
      <c r="L17" s="105" t="str">
        <f>リレーオーダー用紙!AU22</f>
        <v/>
      </c>
      <c r="M17" s="105" t="str">
        <f>リレーオーダー用紙!AV22</f>
        <v/>
      </c>
    </row>
    <row r="18" spans="1:13" x14ac:dyDescent="0.15">
      <c r="B18" s="46"/>
      <c r="D18" s="45"/>
      <c r="F18" s="45"/>
    </row>
    <row r="19" spans="1:13" x14ac:dyDescent="0.15">
      <c r="A19" s="105"/>
      <c r="B19" s="112"/>
      <c r="C19" s="105"/>
      <c r="D19" s="110"/>
      <c r="E19" s="105"/>
      <c r="F19" s="110"/>
      <c r="G19" s="105"/>
      <c r="H19" s="105"/>
      <c r="I19" s="105"/>
      <c r="J19" s="105"/>
      <c r="K19" s="105"/>
      <c r="L19" s="105"/>
      <c r="M19" s="105"/>
    </row>
    <row r="20" spans="1:13" x14ac:dyDescent="0.15">
      <c r="A20" t="str">
        <f>IF(リレーオーダー用紙!C25="","",5)</f>
        <v/>
      </c>
      <c r="B20" s="46" t="str">
        <f>団体!$C$3</f>
        <v/>
      </c>
      <c r="C20">
        <f>団体!$E$3</f>
        <v>0</v>
      </c>
      <c r="D20" s="45" t="str">
        <f>リレーオーダー用紙!AH25</f>
        <v/>
      </c>
      <c r="E20" t="str">
        <f>リレーオーダー用紙!AW25</f>
        <v>999:99.99</v>
      </c>
      <c r="F20" s="45" t="str">
        <f>団体!$B$3</f>
        <v/>
      </c>
      <c r="G20">
        <v>0</v>
      </c>
      <c r="H20">
        <v>7</v>
      </c>
      <c r="I20">
        <v>200</v>
      </c>
      <c r="J20" t="str">
        <f>リレーオーダー用紙!AS25</f>
        <v/>
      </c>
      <c r="K20" t="str">
        <f>リレーオーダー用紙!AT25</f>
        <v/>
      </c>
      <c r="L20" t="str">
        <f>リレーオーダー用紙!AU25</f>
        <v/>
      </c>
      <c r="M20" t="str">
        <f>リレーオーダー用紙!AV25</f>
        <v/>
      </c>
    </row>
    <row r="21" spans="1:13" x14ac:dyDescent="0.15">
      <c r="A21" t="str">
        <f>IF(リレーオーダー用紙!C26="","",5)</f>
        <v/>
      </c>
      <c r="B21" s="46" t="str">
        <f>団体!$C$3</f>
        <v/>
      </c>
      <c r="C21">
        <f>団体!$E$3</f>
        <v>0</v>
      </c>
      <c r="D21" s="45" t="str">
        <f>リレーオーダー用紙!AH26</f>
        <v/>
      </c>
      <c r="E21" t="str">
        <f>リレーオーダー用紙!AW26</f>
        <v>999:99.99</v>
      </c>
      <c r="F21" s="45" t="str">
        <f>団体!$B$3</f>
        <v/>
      </c>
      <c r="G21">
        <v>0</v>
      </c>
      <c r="H21">
        <v>7</v>
      </c>
      <c r="I21">
        <v>200</v>
      </c>
      <c r="J21" t="str">
        <f>リレーオーダー用紙!AS26</f>
        <v/>
      </c>
      <c r="K21" t="str">
        <f>リレーオーダー用紙!AT26</f>
        <v/>
      </c>
      <c r="L21" t="str">
        <f>リレーオーダー用紙!AU26</f>
        <v/>
      </c>
      <c r="M21" t="str">
        <f>リレーオーダー用紙!AV26</f>
        <v/>
      </c>
    </row>
    <row r="22" spans="1:13" x14ac:dyDescent="0.15">
      <c r="A22" t="str">
        <f>IF(リレーオーダー用紙!C27="","",5)</f>
        <v/>
      </c>
      <c r="B22" s="46" t="str">
        <f>団体!$C$3</f>
        <v/>
      </c>
      <c r="C22">
        <f>団体!$E$3</f>
        <v>0</v>
      </c>
      <c r="D22" s="45" t="str">
        <f>リレーオーダー用紙!AH27</f>
        <v/>
      </c>
      <c r="E22" t="str">
        <f>リレーオーダー用紙!AW27</f>
        <v>999:99.99</v>
      </c>
      <c r="F22" s="45" t="str">
        <f>団体!$B$3</f>
        <v/>
      </c>
      <c r="G22">
        <v>0</v>
      </c>
      <c r="H22">
        <v>7</v>
      </c>
      <c r="I22">
        <v>200</v>
      </c>
      <c r="J22" t="str">
        <f>リレーオーダー用紙!AS27</f>
        <v/>
      </c>
      <c r="K22" t="str">
        <f>リレーオーダー用紙!AT27</f>
        <v/>
      </c>
      <c r="L22" t="str">
        <f>リレーオーダー用紙!AU27</f>
        <v/>
      </c>
      <c r="M22" t="str">
        <f>リレーオーダー用紙!AV27</f>
        <v/>
      </c>
    </row>
    <row r="23" spans="1:13" x14ac:dyDescent="0.15">
      <c r="A23" t="str">
        <f>IF(リレーオーダー用紙!C28="","",5)</f>
        <v/>
      </c>
      <c r="B23" s="46" t="str">
        <f>団体!$C$3</f>
        <v/>
      </c>
      <c r="C23">
        <f>団体!$E$3</f>
        <v>0</v>
      </c>
      <c r="D23" s="45" t="str">
        <f>リレーオーダー用紙!AH28</f>
        <v/>
      </c>
      <c r="E23" t="str">
        <f>リレーオーダー用紙!AW28</f>
        <v>999:99.99</v>
      </c>
      <c r="F23" s="45" t="str">
        <f>団体!$B$3</f>
        <v/>
      </c>
      <c r="G23">
        <v>0</v>
      </c>
      <c r="H23">
        <v>7</v>
      </c>
      <c r="I23">
        <v>200</v>
      </c>
      <c r="J23" t="str">
        <f>リレーオーダー用紙!AS28</f>
        <v/>
      </c>
      <c r="K23" t="str">
        <f>リレーオーダー用紙!AT28</f>
        <v/>
      </c>
      <c r="L23" t="str">
        <f>リレーオーダー用紙!AU28</f>
        <v/>
      </c>
      <c r="M23" t="str">
        <f>リレーオーダー用紙!AV28</f>
        <v/>
      </c>
    </row>
    <row r="24" spans="1:13" x14ac:dyDescent="0.15">
      <c r="A24" t="str">
        <f>IF(リレーオーダー用紙!C29="","",5)</f>
        <v/>
      </c>
      <c r="B24" s="46" t="str">
        <f>団体!$C$3</f>
        <v/>
      </c>
      <c r="C24">
        <f>団体!$E$3</f>
        <v>0</v>
      </c>
      <c r="D24" s="45" t="str">
        <f>リレーオーダー用紙!AH29</f>
        <v/>
      </c>
      <c r="E24" t="str">
        <f>リレーオーダー用紙!AW29</f>
        <v>999:99.99</v>
      </c>
      <c r="F24" s="45" t="str">
        <f>団体!$B$3</f>
        <v/>
      </c>
      <c r="G24">
        <v>0</v>
      </c>
      <c r="H24">
        <v>7</v>
      </c>
      <c r="I24">
        <v>200</v>
      </c>
      <c r="J24" t="str">
        <f>リレーオーダー用紙!AS29</f>
        <v/>
      </c>
      <c r="K24" t="str">
        <f>リレーオーダー用紙!AT29</f>
        <v/>
      </c>
      <c r="L24" t="str">
        <f>リレーオーダー用紙!AU29</f>
        <v/>
      </c>
      <c r="M24" t="str">
        <f>リレーオーダー用紙!AV29</f>
        <v/>
      </c>
    </row>
    <row r="25" spans="1:13" x14ac:dyDescent="0.15">
      <c r="A25" t="str">
        <f>IF(リレーオーダー用紙!C30="","",5)</f>
        <v/>
      </c>
      <c r="B25" s="46" t="str">
        <f>団体!$C$3</f>
        <v/>
      </c>
      <c r="C25">
        <f>団体!$E$3</f>
        <v>0</v>
      </c>
      <c r="D25" s="45" t="str">
        <f>リレーオーダー用紙!AH30</f>
        <v/>
      </c>
      <c r="E25" t="str">
        <f>リレーオーダー用紙!AW30</f>
        <v>999:99.99</v>
      </c>
      <c r="F25" s="45" t="str">
        <f>団体!$B$3</f>
        <v/>
      </c>
      <c r="G25">
        <v>0</v>
      </c>
      <c r="H25">
        <v>7</v>
      </c>
      <c r="I25">
        <v>200</v>
      </c>
      <c r="J25" t="str">
        <f>リレーオーダー用紙!AS30</f>
        <v/>
      </c>
      <c r="K25" t="str">
        <f>リレーオーダー用紙!AT30</f>
        <v/>
      </c>
      <c r="L25" t="str">
        <f>リレーオーダー用紙!AU30</f>
        <v/>
      </c>
      <c r="M25" t="str">
        <f>リレーオーダー用紙!AV30</f>
        <v/>
      </c>
    </row>
    <row r="26" spans="1:13" x14ac:dyDescent="0.15">
      <c r="A26" s="105" t="str">
        <f>IF(リレーオーダー用紙!C31="","",5)</f>
        <v/>
      </c>
      <c r="B26" s="112" t="str">
        <f>団体!$C$3</f>
        <v/>
      </c>
      <c r="C26" s="105">
        <f>団体!$E$3</f>
        <v>0</v>
      </c>
      <c r="D26" s="110" t="str">
        <f>リレーオーダー用紙!AH31</f>
        <v/>
      </c>
      <c r="E26" s="105" t="str">
        <f>リレーオーダー用紙!AW31</f>
        <v>999:99.99</v>
      </c>
      <c r="F26" s="110" t="str">
        <f>団体!$B$3</f>
        <v/>
      </c>
      <c r="G26" s="105">
        <v>0</v>
      </c>
      <c r="H26" s="105">
        <v>7</v>
      </c>
      <c r="I26" s="105">
        <v>200</v>
      </c>
      <c r="J26" s="105" t="str">
        <f>リレーオーダー用紙!AS31</f>
        <v/>
      </c>
      <c r="K26" s="105" t="str">
        <f>リレーオーダー用紙!AT31</f>
        <v/>
      </c>
      <c r="L26" s="105" t="str">
        <f>リレーオーダー用紙!AU31</f>
        <v/>
      </c>
      <c r="M26" s="105" t="str">
        <f>リレーオーダー用紙!AV31</f>
        <v/>
      </c>
    </row>
    <row r="27" spans="1:13" x14ac:dyDescent="0.15">
      <c r="A27" t="str">
        <f>IF(リレーオーダー用紙!F32="","",5)</f>
        <v/>
      </c>
      <c r="B27" s="46"/>
      <c r="D27" s="45"/>
      <c r="F27" s="45"/>
    </row>
    <row r="28" spans="1:13" x14ac:dyDescent="0.15">
      <c r="A28" s="105"/>
      <c r="B28" s="112"/>
      <c r="C28" s="105"/>
      <c r="D28" s="110"/>
      <c r="E28" s="105"/>
      <c r="F28" s="110"/>
      <c r="G28" s="105"/>
      <c r="H28" s="105"/>
      <c r="I28" s="105"/>
      <c r="J28" s="105"/>
      <c r="K28" s="105"/>
      <c r="L28" s="105"/>
      <c r="M28" s="105"/>
    </row>
    <row r="29" spans="1:13" x14ac:dyDescent="0.15">
      <c r="A29" t="str">
        <f>IF(リレーオーダー用紙!C34="","",5)</f>
        <v/>
      </c>
      <c r="B29" s="46" t="str">
        <f>団体!$C$3</f>
        <v/>
      </c>
      <c r="C29">
        <f>団体!$E$3</f>
        <v>0</v>
      </c>
      <c r="D29" s="45" t="str">
        <f>リレーオーダー用紙!AH34</f>
        <v/>
      </c>
      <c r="E29" t="str">
        <f>リレーオーダー用紙!AW34</f>
        <v>999:99.99</v>
      </c>
      <c r="F29" s="45" t="str">
        <f>団体!$B$3</f>
        <v/>
      </c>
      <c r="G29">
        <v>0</v>
      </c>
      <c r="H29">
        <v>6</v>
      </c>
      <c r="I29">
        <v>200</v>
      </c>
      <c r="J29" t="str">
        <f>リレーオーダー用紙!AS34</f>
        <v/>
      </c>
      <c r="K29" t="str">
        <f>リレーオーダー用紙!AT34</f>
        <v/>
      </c>
      <c r="L29" t="str">
        <f>リレーオーダー用紙!AU34</f>
        <v/>
      </c>
      <c r="M29" t="str">
        <f>リレーオーダー用紙!AV34</f>
        <v/>
      </c>
    </row>
    <row r="30" spans="1:13" x14ac:dyDescent="0.15">
      <c r="A30" t="str">
        <f>IF(リレーオーダー用紙!C35="","",5)</f>
        <v/>
      </c>
      <c r="B30" s="46" t="str">
        <f>団体!$C$3</f>
        <v/>
      </c>
      <c r="C30">
        <f>団体!$E$3</f>
        <v>0</v>
      </c>
      <c r="D30" s="45" t="str">
        <f>リレーオーダー用紙!AH35</f>
        <v/>
      </c>
      <c r="E30" t="str">
        <f>リレーオーダー用紙!AW35</f>
        <v>999:99.99</v>
      </c>
      <c r="F30" s="45" t="str">
        <f>団体!$B$3</f>
        <v/>
      </c>
      <c r="G30">
        <v>0</v>
      </c>
      <c r="H30">
        <v>6</v>
      </c>
      <c r="I30">
        <v>200</v>
      </c>
      <c r="J30" t="str">
        <f>リレーオーダー用紙!AS35</f>
        <v/>
      </c>
      <c r="K30" t="str">
        <f>リレーオーダー用紙!AT35</f>
        <v/>
      </c>
      <c r="L30" t="str">
        <f>リレーオーダー用紙!AU35</f>
        <v/>
      </c>
      <c r="M30" t="str">
        <f>リレーオーダー用紙!AV35</f>
        <v/>
      </c>
    </row>
    <row r="31" spans="1:13" x14ac:dyDescent="0.15">
      <c r="A31" t="str">
        <f>IF(リレーオーダー用紙!C36="","",5)</f>
        <v/>
      </c>
      <c r="B31" s="46" t="str">
        <f>団体!$C$3</f>
        <v/>
      </c>
      <c r="C31">
        <f>団体!$E$3</f>
        <v>0</v>
      </c>
      <c r="D31" s="45" t="str">
        <f>リレーオーダー用紙!AH36</f>
        <v/>
      </c>
      <c r="E31" t="str">
        <f>リレーオーダー用紙!AW36</f>
        <v>999:99.99</v>
      </c>
      <c r="F31" s="45" t="str">
        <f>団体!$B$3</f>
        <v/>
      </c>
      <c r="G31">
        <v>0</v>
      </c>
      <c r="H31">
        <v>6</v>
      </c>
      <c r="I31">
        <v>200</v>
      </c>
      <c r="J31" t="str">
        <f>リレーオーダー用紙!AS36</f>
        <v/>
      </c>
      <c r="K31" t="str">
        <f>リレーオーダー用紙!AT36</f>
        <v/>
      </c>
      <c r="L31" t="str">
        <f>リレーオーダー用紙!AU36</f>
        <v/>
      </c>
      <c r="M31" t="str">
        <f>リレーオーダー用紙!AV36</f>
        <v/>
      </c>
    </row>
    <row r="32" spans="1:13" x14ac:dyDescent="0.15">
      <c r="A32" t="str">
        <f>IF(リレーオーダー用紙!C37="","",5)</f>
        <v/>
      </c>
      <c r="B32" s="46" t="str">
        <f>団体!$C$3</f>
        <v/>
      </c>
      <c r="C32">
        <f>団体!$E$3</f>
        <v>0</v>
      </c>
      <c r="D32" s="45" t="str">
        <f>リレーオーダー用紙!AH37</f>
        <v/>
      </c>
      <c r="E32" t="str">
        <f>リレーオーダー用紙!AW37</f>
        <v>999:99.99</v>
      </c>
      <c r="F32" s="45" t="str">
        <f>団体!$B$3</f>
        <v/>
      </c>
      <c r="G32">
        <v>0</v>
      </c>
      <c r="H32">
        <v>6</v>
      </c>
      <c r="I32">
        <v>200</v>
      </c>
      <c r="J32" t="str">
        <f>リレーオーダー用紙!AS37</f>
        <v/>
      </c>
      <c r="K32" t="str">
        <f>リレーオーダー用紙!AT37</f>
        <v/>
      </c>
      <c r="L32" t="str">
        <f>リレーオーダー用紙!AU37</f>
        <v/>
      </c>
      <c r="M32" t="str">
        <f>リレーオーダー用紙!AV37</f>
        <v/>
      </c>
    </row>
    <row r="33" spans="1:13" x14ac:dyDescent="0.15">
      <c r="A33" t="str">
        <f>IF(リレーオーダー用紙!C38="","",5)</f>
        <v/>
      </c>
      <c r="B33" s="46" t="str">
        <f>団体!$C$3</f>
        <v/>
      </c>
      <c r="C33">
        <f>団体!$E$3</f>
        <v>0</v>
      </c>
      <c r="D33" s="45" t="str">
        <f>リレーオーダー用紙!AH38</f>
        <v/>
      </c>
      <c r="E33" t="str">
        <f>リレーオーダー用紙!AW38</f>
        <v>999:99.99</v>
      </c>
      <c r="F33" s="45" t="str">
        <f>団体!$B$3</f>
        <v/>
      </c>
      <c r="G33">
        <v>0</v>
      </c>
      <c r="H33">
        <v>6</v>
      </c>
      <c r="I33">
        <v>200</v>
      </c>
      <c r="J33" t="str">
        <f>リレーオーダー用紙!AS38</f>
        <v/>
      </c>
      <c r="K33" t="str">
        <f>リレーオーダー用紙!AT38</f>
        <v/>
      </c>
      <c r="L33" t="str">
        <f>リレーオーダー用紙!AU38</f>
        <v/>
      </c>
      <c r="M33" t="str">
        <f>リレーオーダー用紙!AV38</f>
        <v/>
      </c>
    </row>
    <row r="34" spans="1:13" x14ac:dyDescent="0.15">
      <c r="A34" t="str">
        <f>IF(リレーオーダー用紙!C39="","",5)</f>
        <v/>
      </c>
      <c r="B34" s="46" t="str">
        <f>団体!$C$3</f>
        <v/>
      </c>
      <c r="C34">
        <f>団体!$E$3</f>
        <v>0</v>
      </c>
      <c r="D34" s="45" t="str">
        <f>リレーオーダー用紙!AH39</f>
        <v/>
      </c>
      <c r="E34" t="str">
        <f>リレーオーダー用紙!AW39</f>
        <v>999:99.99</v>
      </c>
      <c r="F34" s="45" t="str">
        <f>団体!$B$3</f>
        <v/>
      </c>
      <c r="G34">
        <v>0</v>
      </c>
      <c r="H34">
        <v>6</v>
      </c>
      <c r="I34">
        <v>200</v>
      </c>
      <c r="J34" t="str">
        <f>リレーオーダー用紙!AS39</f>
        <v/>
      </c>
      <c r="K34" t="str">
        <f>リレーオーダー用紙!AT39</f>
        <v/>
      </c>
      <c r="L34" t="str">
        <f>リレーオーダー用紙!AU39</f>
        <v/>
      </c>
      <c r="M34" t="str">
        <f>リレーオーダー用紙!AV39</f>
        <v/>
      </c>
    </row>
    <row r="35" spans="1:13" x14ac:dyDescent="0.15">
      <c r="A35" s="105" t="str">
        <f>IF(リレーオーダー用紙!C40="","",5)</f>
        <v/>
      </c>
      <c r="B35" s="112" t="str">
        <f>団体!$C$3</f>
        <v/>
      </c>
      <c r="C35" s="105">
        <f>団体!$E$3</f>
        <v>0</v>
      </c>
      <c r="D35" s="110" t="str">
        <f>リレーオーダー用紙!AH40</f>
        <v/>
      </c>
      <c r="E35" s="105" t="str">
        <f>リレーオーダー用紙!AW40</f>
        <v>999:99.99</v>
      </c>
      <c r="F35" s="110" t="str">
        <f>団体!$B$3</f>
        <v/>
      </c>
      <c r="G35" s="105">
        <v>0</v>
      </c>
      <c r="H35" s="105">
        <v>6</v>
      </c>
      <c r="I35" s="105">
        <v>200</v>
      </c>
      <c r="J35" s="105" t="str">
        <f>リレーオーダー用紙!AS40</f>
        <v/>
      </c>
      <c r="K35" s="105" t="str">
        <f>リレーオーダー用紙!AT40</f>
        <v/>
      </c>
      <c r="L35" s="105" t="str">
        <f>リレーオーダー用紙!AU40</f>
        <v/>
      </c>
      <c r="M35" s="105" t="str">
        <f>リレーオーダー用紙!AV40</f>
        <v/>
      </c>
    </row>
    <row r="36" spans="1:13" x14ac:dyDescent="0.15">
      <c r="A36" t="str">
        <f>IF(リレーオーダー用紙!F41="","",0)</f>
        <v/>
      </c>
      <c r="B36" s="46"/>
      <c r="D36" s="45"/>
      <c r="F36" s="45"/>
    </row>
    <row r="37" spans="1:13" x14ac:dyDescent="0.15">
      <c r="A37" s="105" t="str">
        <f>IF(リレーオーダー用紙!F42="","",0)</f>
        <v/>
      </c>
      <c r="B37" s="112"/>
      <c r="C37" s="105"/>
      <c r="D37" s="110"/>
      <c r="E37" s="105"/>
      <c r="F37" s="110"/>
      <c r="G37" s="105"/>
      <c r="H37" s="105"/>
      <c r="I37" s="105"/>
      <c r="J37" s="105"/>
      <c r="K37" s="105"/>
      <c r="L37" s="105"/>
      <c r="M37" s="105"/>
    </row>
    <row r="38" spans="1:13" x14ac:dyDescent="0.15">
      <c r="A38" t="str">
        <f>IF(リレーオーダー用紙!C43="","",9)</f>
        <v/>
      </c>
      <c r="B38" s="46" t="str">
        <f>団体!$C$3</f>
        <v/>
      </c>
      <c r="C38">
        <f>団体!$E$3</f>
        <v>0</v>
      </c>
      <c r="D38" s="45" t="str">
        <f>リレーオーダー用紙!AH43</f>
        <v/>
      </c>
      <c r="E38" t="str">
        <f>リレーオーダー用紙!AW43</f>
        <v>999:99.99</v>
      </c>
      <c r="F38" s="45" t="str">
        <f>団体!$B$3</f>
        <v/>
      </c>
      <c r="G38">
        <v>0</v>
      </c>
      <c r="H38">
        <v>7</v>
      </c>
      <c r="I38">
        <v>200</v>
      </c>
      <c r="J38" t="str">
        <f>リレーオーダー用紙!AS43</f>
        <v/>
      </c>
      <c r="K38" t="str">
        <f>リレーオーダー用紙!AT43</f>
        <v/>
      </c>
      <c r="L38" t="str">
        <f>リレーオーダー用紙!AU43</f>
        <v/>
      </c>
      <c r="M38" t="str">
        <f>リレーオーダー用紙!AV43</f>
        <v/>
      </c>
    </row>
    <row r="39" spans="1:13" x14ac:dyDescent="0.15">
      <c r="A39" t="str">
        <f>IF(リレーオーダー用紙!C44="","",9)</f>
        <v/>
      </c>
      <c r="B39" s="46" t="str">
        <f>団体!$C$3</f>
        <v/>
      </c>
      <c r="C39">
        <f>団体!$E$3</f>
        <v>0</v>
      </c>
      <c r="D39" s="45" t="str">
        <f>リレーオーダー用紙!AH44</f>
        <v/>
      </c>
      <c r="E39" t="str">
        <f>リレーオーダー用紙!AW44</f>
        <v>999:99.99</v>
      </c>
      <c r="F39" s="45" t="str">
        <f>団体!$B$3</f>
        <v/>
      </c>
      <c r="G39">
        <v>0</v>
      </c>
      <c r="H39">
        <v>7</v>
      </c>
      <c r="I39">
        <v>200</v>
      </c>
      <c r="J39" t="str">
        <f>リレーオーダー用紙!AS44</f>
        <v/>
      </c>
      <c r="K39" t="str">
        <f>リレーオーダー用紙!AT44</f>
        <v/>
      </c>
      <c r="L39" t="str">
        <f>リレーオーダー用紙!AU44</f>
        <v/>
      </c>
      <c r="M39" t="str">
        <f>リレーオーダー用紙!AV44</f>
        <v/>
      </c>
    </row>
    <row r="40" spans="1:13" x14ac:dyDescent="0.15">
      <c r="A40" t="str">
        <f>IF(リレーオーダー用紙!C45="","",9)</f>
        <v/>
      </c>
      <c r="B40" s="46" t="str">
        <f>団体!$C$3</f>
        <v/>
      </c>
      <c r="C40">
        <f>団体!$E$3</f>
        <v>0</v>
      </c>
      <c r="D40" s="45" t="str">
        <f>リレーオーダー用紙!AH45</f>
        <v/>
      </c>
      <c r="E40" t="str">
        <f>リレーオーダー用紙!AW45</f>
        <v>999:99.99</v>
      </c>
      <c r="F40" s="45" t="str">
        <f>団体!$B$3</f>
        <v/>
      </c>
      <c r="G40">
        <v>0</v>
      </c>
      <c r="H40">
        <v>7</v>
      </c>
      <c r="I40">
        <v>200</v>
      </c>
      <c r="J40" t="str">
        <f>リレーオーダー用紙!AS45</f>
        <v/>
      </c>
      <c r="K40" t="str">
        <f>リレーオーダー用紙!AT45</f>
        <v/>
      </c>
      <c r="L40" t="str">
        <f>リレーオーダー用紙!AU45</f>
        <v/>
      </c>
      <c r="M40" t="str">
        <f>リレーオーダー用紙!AV45</f>
        <v/>
      </c>
    </row>
    <row r="41" spans="1:13" x14ac:dyDescent="0.15">
      <c r="A41" t="str">
        <f>IF(リレーオーダー用紙!C46="","",9)</f>
        <v/>
      </c>
      <c r="B41" s="46" t="str">
        <f>団体!$C$3</f>
        <v/>
      </c>
      <c r="C41">
        <f>団体!$E$3</f>
        <v>0</v>
      </c>
      <c r="D41" s="45" t="str">
        <f>リレーオーダー用紙!AH46</f>
        <v/>
      </c>
      <c r="E41" t="str">
        <f>リレーオーダー用紙!AW46</f>
        <v>999:99.99</v>
      </c>
      <c r="F41" s="45" t="str">
        <f>団体!$B$3</f>
        <v/>
      </c>
      <c r="G41">
        <v>0</v>
      </c>
      <c r="H41">
        <v>7</v>
      </c>
      <c r="I41">
        <v>200</v>
      </c>
      <c r="J41" t="str">
        <f>リレーオーダー用紙!AS46</f>
        <v/>
      </c>
      <c r="K41" t="str">
        <f>リレーオーダー用紙!AT46</f>
        <v/>
      </c>
      <c r="L41" t="str">
        <f>リレーオーダー用紙!AU46</f>
        <v/>
      </c>
      <c r="M41" t="str">
        <f>リレーオーダー用紙!AV46</f>
        <v/>
      </c>
    </row>
    <row r="42" spans="1:13" x14ac:dyDescent="0.15">
      <c r="A42" t="str">
        <f>IF(リレーオーダー用紙!C47="","",9)</f>
        <v/>
      </c>
      <c r="B42" s="46" t="str">
        <f>団体!$C$3</f>
        <v/>
      </c>
      <c r="C42">
        <f>団体!$E$3</f>
        <v>0</v>
      </c>
      <c r="D42" s="45" t="str">
        <f>リレーオーダー用紙!AH47</f>
        <v/>
      </c>
      <c r="E42" t="str">
        <f>リレーオーダー用紙!AW47</f>
        <v>999:99.99</v>
      </c>
      <c r="F42" s="45" t="str">
        <f>団体!$B$3</f>
        <v/>
      </c>
      <c r="G42">
        <v>0</v>
      </c>
      <c r="H42">
        <v>7</v>
      </c>
      <c r="I42">
        <v>200</v>
      </c>
      <c r="J42" t="str">
        <f>リレーオーダー用紙!AS47</f>
        <v/>
      </c>
      <c r="K42" t="str">
        <f>リレーオーダー用紙!AT47</f>
        <v/>
      </c>
      <c r="L42" t="str">
        <f>リレーオーダー用紙!AU47</f>
        <v/>
      </c>
      <c r="M42" t="str">
        <f>リレーオーダー用紙!AV47</f>
        <v/>
      </c>
    </row>
    <row r="43" spans="1:13" x14ac:dyDescent="0.15">
      <c r="A43" t="str">
        <f>IF(リレーオーダー用紙!C48="","",9)</f>
        <v/>
      </c>
      <c r="B43" s="46" t="str">
        <f>団体!$C$3</f>
        <v/>
      </c>
      <c r="C43">
        <f>団体!$E$3</f>
        <v>0</v>
      </c>
      <c r="D43" s="45" t="str">
        <f>リレーオーダー用紙!AH48</f>
        <v/>
      </c>
      <c r="E43" t="str">
        <f>リレーオーダー用紙!AW48</f>
        <v>999:99.99</v>
      </c>
      <c r="F43" s="45" t="str">
        <f>団体!$B$3</f>
        <v/>
      </c>
      <c r="G43">
        <v>0</v>
      </c>
      <c r="H43">
        <v>7</v>
      </c>
      <c r="I43">
        <v>200</v>
      </c>
      <c r="J43" t="str">
        <f>リレーオーダー用紙!AS48</f>
        <v/>
      </c>
      <c r="K43" t="str">
        <f>リレーオーダー用紙!AT48</f>
        <v/>
      </c>
      <c r="L43" t="str">
        <f>リレーオーダー用紙!AU48</f>
        <v/>
      </c>
      <c r="M43" t="str">
        <f>リレーオーダー用紙!AV48</f>
        <v/>
      </c>
    </row>
    <row r="44" spans="1:13" x14ac:dyDescent="0.15">
      <c r="A44" s="105" t="str">
        <f>IF(リレーオーダー用紙!C49="","",9)</f>
        <v/>
      </c>
      <c r="B44" s="112" t="str">
        <f>団体!$C$3</f>
        <v/>
      </c>
      <c r="C44" s="105">
        <f>団体!$E$3</f>
        <v>0</v>
      </c>
      <c r="D44" s="110" t="str">
        <f>リレーオーダー用紙!AH49</f>
        <v/>
      </c>
      <c r="E44" s="105" t="str">
        <f>リレーオーダー用紙!AW49</f>
        <v>999:99.99</v>
      </c>
      <c r="F44" s="110" t="str">
        <f>団体!$B$3</f>
        <v/>
      </c>
      <c r="G44" s="105">
        <v>0</v>
      </c>
      <c r="H44" s="105">
        <v>7</v>
      </c>
      <c r="I44" s="105">
        <v>200</v>
      </c>
      <c r="J44" s="105" t="str">
        <f>リレーオーダー用紙!AS49</f>
        <v/>
      </c>
      <c r="K44" s="105" t="str">
        <f>リレーオーダー用紙!AT49</f>
        <v/>
      </c>
      <c r="L44" s="105" t="str">
        <f>リレーオーダー用紙!AU49</f>
        <v/>
      </c>
      <c r="M44" s="105" t="str">
        <f>リレーオーダー用紙!AV49</f>
        <v/>
      </c>
    </row>
    <row r="45" spans="1:13" x14ac:dyDescent="0.15">
      <c r="A45" t="str">
        <f>IF(リレーオーダー用紙!F50="","",9)</f>
        <v/>
      </c>
      <c r="B45" s="46"/>
      <c r="D45" s="45"/>
      <c r="F45" s="45"/>
    </row>
    <row r="46" spans="1:13" x14ac:dyDescent="0.15">
      <c r="A46" s="105" t="str">
        <f>IF(リレーオーダー用紙!F51="","",9)</f>
        <v/>
      </c>
      <c r="B46" s="112"/>
      <c r="C46" s="105"/>
      <c r="D46" s="110"/>
      <c r="E46" s="105"/>
      <c r="F46" s="110"/>
      <c r="G46" s="105"/>
      <c r="H46" s="105"/>
      <c r="I46" s="105"/>
      <c r="J46" s="105"/>
      <c r="K46" s="105"/>
      <c r="L46" s="105"/>
      <c r="M46" s="105"/>
    </row>
    <row r="47" spans="1:13" x14ac:dyDescent="0.15">
      <c r="A47" t="str">
        <f>IF(リレーオーダー用紙!C52="","",9)</f>
        <v/>
      </c>
      <c r="B47" s="46" t="str">
        <f>団体!$C$3</f>
        <v/>
      </c>
      <c r="C47">
        <f>団体!$E$3</f>
        <v>0</v>
      </c>
      <c r="D47" s="45" t="str">
        <f>リレーオーダー用紙!AH52</f>
        <v/>
      </c>
      <c r="E47" t="str">
        <f>リレーオーダー用紙!AW52</f>
        <v>999:99.99</v>
      </c>
      <c r="F47" s="45" t="str">
        <f>団体!$B$3</f>
        <v/>
      </c>
      <c r="G47">
        <v>0</v>
      </c>
      <c r="H47">
        <v>6</v>
      </c>
      <c r="I47">
        <v>200</v>
      </c>
      <c r="J47" t="str">
        <f>リレーオーダー用紙!AS52</f>
        <v/>
      </c>
      <c r="K47" t="str">
        <f>リレーオーダー用紙!AT52</f>
        <v/>
      </c>
      <c r="L47" t="str">
        <f>リレーオーダー用紙!AU52</f>
        <v/>
      </c>
      <c r="M47" t="str">
        <f>リレーオーダー用紙!AV52</f>
        <v/>
      </c>
    </row>
    <row r="48" spans="1:13" x14ac:dyDescent="0.15">
      <c r="A48" t="str">
        <f>IF(リレーオーダー用紙!C53="","",9)</f>
        <v/>
      </c>
      <c r="B48" s="46" t="str">
        <f>団体!$C$3</f>
        <v/>
      </c>
      <c r="C48">
        <f>団体!$E$3</f>
        <v>0</v>
      </c>
      <c r="D48" s="45" t="str">
        <f>リレーオーダー用紙!AH53</f>
        <v/>
      </c>
      <c r="E48" t="str">
        <f>リレーオーダー用紙!AW53</f>
        <v>999:99.99</v>
      </c>
      <c r="F48" s="45" t="str">
        <f>団体!$B$3</f>
        <v/>
      </c>
      <c r="G48">
        <v>0</v>
      </c>
      <c r="H48">
        <v>6</v>
      </c>
      <c r="I48">
        <v>200</v>
      </c>
      <c r="J48" t="str">
        <f>リレーオーダー用紙!AS53</f>
        <v/>
      </c>
      <c r="K48" t="str">
        <f>リレーオーダー用紙!AT53</f>
        <v/>
      </c>
      <c r="L48" t="str">
        <f>リレーオーダー用紙!AU53</f>
        <v/>
      </c>
      <c r="M48" t="str">
        <f>リレーオーダー用紙!AV53</f>
        <v/>
      </c>
    </row>
    <row r="49" spans="1:13" x14ac:dyDescent="0.15">
      <c r="A49" t="str">
        <f>IF(リレーオーダー用紙!C54="","",9)</f>
        <v/>
      </c>
      <c r="B49" s="46" t="str">
        <f>団体!$C$3</f>
        <v/>
      </c>
      <c r="C49">
        <f>団体!$E$3</f>
        <v>0</v>
      </c>
      <c r="D49" s="45" t="str">
        <f>リレーオーダー用紙!AH54</f>
        <v/>
      </c>
      <c r="E49" t="str">
        <f>リレーオーダー用紙!AW54</f>
        <v>999:99.99</v>
      </c>
      <c r="F49" s="45" t="str">
        <f>団体!$B$3</f>
        <v/>
      </c>
      <c r="G49">
        <v>0</v>
      </c>
      <c r="H49">
        <v>6</v>
      </c>
      <c r="I49">
        <v>200</v>
      </c>
      <c r="J49" t="str">
        <f>リレーオーダー用紙!AS54</f>
        <v/>
      </c>
      <c r="K49" t="str">
        <f>リレーオーダー用紙!AT54</f>
        <v/>
      </c>
      <c r="L49" t="str">
        <f>リレーオーダー用紙!AU54</f>
        <v/>
      </c>
      <c r="M49" t="str">
        <f>リレーオーダー用紙!AV54</f>
        <v/>
      </c>
    </row>
    <row r="50" spans="1:13" x14ac:dyDescent="0.15">
      <c r="A50" t="str">
        <f>IF(リレーオーダー用紙!C55="","",9)</f>
        <v/>
      </c>
      <c r="B50" s="46" t="str">
        <f>団体!$C$3</f>
        <v/>
      </c>
      <c r="C50">
        <f>団体!$E$3</f>
        <v>0</v>
      </c>
      <c r="D50" s="45" t="str">
        <f>リレーオーダー用紙!AH55</f>
        <v/>
      </c>
      <c r="E50" t="str">
        <f>リレーオーダー用紙!AW55</f>
        <v>999:99.99</v>
      </c>
      <c r="F50" s="45" t="str">
        <f>団体!$B$3</f>
        <v/>
      </c>
      <c r="G50">
        <v>0</v>
      </c>
      <c r="H50">
        <v>6</v>
      </c>
      <c r="I50">
        <v>200</v>
      </c>
      <c r="J50" t="str">
        <f>リレーオーダー用紙!AS55</f>
        <v/>
      </c>
      <c r="K50" t="str">
        <f>リレーオーダー用紙!AT55</f>
        <v/>
      </c>
      <c r="L50" t="str">
        <f>リレーオーダー用紙!AU55</f>
        <v/>
      </c>
      <c r="M50" t="str">
        <f>リレーオーダー用紙!AV55</f>
        <v/>
      </c>
    </row>
    <row r="51" spans="1:13" x14ac:dyDescent="0.15">
      <c r="A51" t="str">
        <f>IF(リレーオーダー用紙!C56="","",9)</f>
        <v/>
      </c>
      <c r="B51" s="46" t="str">
        <f>団体!$C$3</f>
        <v/>
      </c>
      <c r="C51">
        <f>団体!$E$3</f>
        <v>0</v>
      </c>
      <c r="D51" s="45" t="str">
        <f>リレーオーダー用紙!AH56</f>
        <v/>
      </c>
      <c r="E51" t="str">
        <f>リレーオーダー用紙!AW56</f>
        <v>999:99.99</v>
      </c>
      <c r="F51" s="45" t="str">
        <f>団体!$B$3</f>
        <v/>
      </c>
      <c r="G51">
        <v>0</v>
      </c>
      <c r="H51">
        <v>6</v>
      </c>
      <c r="I51">
        <v>200</v>
      </c>
      <c r="J51" t="str">
        <f>リレーオーダー用紙!AS56</f>
        <v/>
      </c>
      <c r="K51" t="str">
        <f>リレーオーダー用紙!AT56</f>
        <v/>
      </c>
      <c r="L51" t="str">
        <f>リレーオーダー用紙!AU56</f>
        <v/>
      </c>
      <c r="M51" t="str">
        <f>リレーオーダー用紙!AV56</f>
        <v/>
      </c>
    </row>
    <row r="52" spans="1:13" x14ac:dyDescent="0.15">
      <c r="A52" t="str">
        <f>IF(リレーオーダー用紙!C57="","",9)</f>
        <v/>
      </c>
      <c r="B52" s="46" t="str">
        <f>団体!$C$3</f>
        <v/>
      </c>
      <c r="C52">
        <f>団体!$E$3</f>
        <v>0</v>
      </c>
      <c r="D52" s="45" t="str">
        <f>リレーオーダー用紙!AH57</f>
        <v/>
      </c>
      <c r="E52" t="str">
        <f>リレーオーダー用紙!AW57</f>
        <v>999:99.99</v>
      </c>
      <c r="F52" s="45" t="str">
        <f>団体!$B$3</f>
        <v/>
      </c>
      <c r="G52">
        <v>0</v>
      </c>
      <c r="H52">
        <v>6</v>
      </c>
      <c r="I52">
        <v>200</v>
      </c>
      <c r="J52" t="str">
        <f>リレーオーダー用紙!AS57</f>
        <v/>
      </c>
      <c r="K52" t="str">
        <f>リレーオーダー用紙!AT57</f>
        <v/>
      </c>
      <c r="L52" t="str">
        <f>リレーオーダー用紙!AU57</f>
        <v/>
      </c>
      <c r="M52" t="str">
        <f>リレーオーダー用紙!AV57</f>
        <v/>
      </c>
    </row>
    <row r="53" spans="1:13" x14ac:dyDescent="0.15">
      <c r="A53" s="105" t="str">
        <f>IF(リレーオーダー用紙!C58="","",9)</f>
        <v/>
      </c>
      <c r="B53" s="112" t="str">
        <f>団体!$C$3</f>
        <v/>
      </c>
      <c r="C53" s="105">
        <f>団体!$E$3</f>
        <v>0</v>
      </c>
      <c r="D53" s="110" t="str">
        <f>リレーオーダー用紙!AH58</f>
        <v/>
      </c>
      <c r="E53" s="105" t="str">
        <f>リレーオーダー用紙!AW58</f>
        <v>999:99.99</v>
      </c>
      <c r="F53" s="110" t="str">
        <f>団体!$B$3</f>
        <v/>
      </c>
      <c r="G53" s="105">
        <v>0</v>
      </c>
      <c r="H53" s="105">
        <v>6</v>
      </c>
      <c r="I53" s="105">
        <v>200</v>
      </c>
      <c r="J53" s="105" t="str">
        <f>リレーオーダー用紙!AS58</f>
        <v/>
      </c>
      <c r="K53" s="105" t="str">
        <f>リレーオーダー用紙!AT58</f>
        <v/>
      </c>
      <c r="L53" s="105" t="str">
        <f>リレーオーダー用紙!AU58</f>
        <v/>
      </c>
      <c r="M53" s="105" t="str">
        <f>リレーオーダー用紙!AV58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G129"/>
  <sheetViews>
    <sheetView showGridLines="0" tabSelected="1" view="pageBreakPreview" zoomScale="120" zoomScaleNormal="100" zoomScaleSheetLayoutView="12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ColWidth="9.109375" defaultRowHeight="16.5" customHeight="1" x14ac:dyDescent="0.15"/>
  <cols>
    <col min="1" max="1" width="6" style="9" customWidth="1"/>
    <col min="2" max="2" width="14.6640625" style="4" customWidth="1"/>
    <col min="3" max="3" width="31.44140625" style="137" hidden="1" customWidth="1"/>
    <col min="4" max="5" width="13.5546875" style="4" customWidth="1"/>
    <col min="6" max="7" width="13" style="4" customWidth="1"/>
    <col min="8" max="8" width="19.6640625" style="5" customWidth="1"/>
    <col min="9" max="9" width="11.6640625" style="4" customWidth="1"/>
    <col min="10" max="10" width="19.6640625" style="5" hidden="1" customWidth="1"/>
    <col min="11" max="11" width="11.6640625" style="4" hidden="1" customWidth="1"/>
    <col min="12" max="12" width="19.6640625" style="5" hidden="1" customWidth="1"/>
    <col min="13" max="13" width="11.6640625" style="4" hidden="1" customWidth="1"/>
    <col min="14" max="14" width="19.6640625" style="5" hidden="1" customWidth="1"/>
    <col min="15" max="15" width="11.6640625" style="4" hidden="1" customWidth="1"/>
    <col min="16" max="16" width="6.88671875" style="4" customWidth="1"/>
    <col min="17" max="17" width="6.33203125" style="4" bestFit="1" customWidth="1"/>
    <col min="18" max="18" width="6.44140625" style="4" bestFit="1" customWidth="1"/>
    <col min="19" max="20" width="4.109375" style="4" hidden="1" customWidth="1"/>
    <col min="21" max="22" width="8.88671875" style="4" hidden="1" customWidth="1"/>
    <col min="23" max="23" width="20.88671875" style="6" hidden="1" customWidth="1"/>
    <col min="24" max="24" width="2.6640625" style="6" hidden="1" customWidth="1"/>
    <col min="25" max="25" width="6.44140625" style="4" hidden="1" customWidth="1"/>
    <col min="26" max="26" width="2.88671875" style="4" hidden="1" customWidth="1"/>
    <col min="27" max="27" width="4.109375" style="4" hidden="1" customWidth="1"/>
    <col min="28" max="28" width="11.33203125" style="4" hidden="1" customWidth="1"/>
    <col min="29" max="29" width="14" style="4" hidden="1" customWidth="1"/>
    <col min="30" max="30" width="6.44140625" style="9" hidden="1" customWidth="1"/>
    <col min="31" max="31" width="4.109375" style="4" hidden="1" customWidth="1"/>
    <col min="32" max="32" width="11.33203125" style="4" hidden="1" customWidth="1"/>
    <col min="33" max="33" width="8.88671875" style="4" hidden="1" customWidth="1"/>
    <col min="34" max="34" width="6.44140625" style="4" hidden="1" customWidth="1"/>
    <col min="35" max="42" width="4.109375" style="4" hidden="1" customWidth="1"/>
    <col min="43" max="43" width="2.88671875" style="4" hidden="1" customWidth="1"/>
    <col min="44" max="47" width="12.6640625" style="4" hidden="1" customWidth="1"/>
    <col min="48" max="52" width="11.33203125" style="4" hidden="1" customWidth="1"/>
    <col min="53" max="53" width="4.109375" style="4" hidden="1" customWidth="1"/>
    <col min="54" max="59" width="6.44140625" style="4" hidden="1" customWidth="1"/>
    <col min="60" max="62" width="0" style="4" hidden="1" customWidth="1"/>
    <col min="63" max="16384" width="9.109375" style="4"/>
  </cols>
  <sheetData>
    <row r="1" spans="1:59" ht="16.5" customHeight="1" x14ac:dyDescent="0.15">
      <c r="A1" s="1" t="str">
        <f>申込書!B1</f>
        <v>第68回　福岡県民スポーツ大会夏季大会水泳競技（少年の部）</v>
      </c>
      <c r="H1" s="164" t="s">
        <v>72</v>
      </c>
      <c r="I1" s="166"/>
      <c r="L1" s="164" t="s">
        <v>72</v>
      </c>
      <c r="M1" s="166"/>
      <c r="N1" s="39"/>
      <c r="O1" s="224"/>
      <c r="P1" s="224"/>
      <c r="Y1" s="4" t="s">
        <v>189</v>
      </c>
      <c r="AB1" s="4">
        <v>20250817</v>
      </c>
    </row>
    <row r="2" spans="1:59" ht="16.5" customHeight="1" x14ac:dyDescent="0.15">
      <c r="B2" s="102" t="str">
        <f>IF(AND(AND(申込書!$E$20="",申込書!$P$20=""),申込書!$T$27&gt;5),"※競技役員欄にご記入がありません。このままですと受付できません。","")</f>
        <v/>
      </c>
      <c r="C2" s="138"/>
      <c r="D2" s="102"/>
      <c r="E2" s="102"/>
      <c r="F2" s="102"/>
      <c r="G2" s="102"/>
      <c r="H2" s="102"/>
      <c r="I2" s="102"/>
      <c r="J2" s="102"/>
      <c r="K2" s="121"/>
      <c r="L2" s="102"/>
      <c r="M2" s="102"/>
      <c r="N2" s="102"/>
      <c r="O2" s="102"/>
      <c r="P2" s="102"/>
      <c r="Q2" s="102"/>
      <c r="R2" s="102"/>
      <c r="S2" s="102"/>
      <c r="T2" s="102"/>
      <c r="Y2" s="4" t="s">
        <v>190</v>
      </c>
      <c r="AB2" s="4">
        <v>20250401</v>
      </c>
      <c r="AC2" s="102"/>
    </row>
    <row r="3" spans="1:59" ht="16.5" customHeight="1" x14ac:dyDescent="0.15">
      <c r="A3" s="136" t="str">
        <f>申込書!C4&amp;申込書!D4&amp;申込書!G4&amp;申込書!H4&amp;申込書!I4</f>
        <v>40111</v>
      </c>
      <c r="C3" s="139" t="str">
        <f>IF(申込書!C6="","チーム登録を行って下さい",申込書!C6)</f>
        <v>チーム登録を行って下さい</v>
      </c>
      <c r="D3" s="2"/>
      <c r="E3" s="2"/>
      <c r="F3" s="2"/>
      <c r="G3" s="2"/>
      <c r="H3" s="2"/>
      <c r="I3" s="122"/>
      <c r="S3" s="175" t="s">
        <v>52</v>
      </c>
      <c r="T3" s="175"/>
    </row>
    <row r="4" spans="1:59" s="9" customFormat="1" ht="16.5" customHeight="1" x14ac:dyDescent="0.15">
      <c r="A4" s="7" t="s">
        <v>10</v>
      </c>
      <c r="B4" s="7" t="s">
        <v>9</v>
      </c>
      <c r="C4" s="140"/>
      <c r="D4" s="7" t="s">
        <v>11</v>
      </c>
      <c r="E4" s="7" t="s">
        <v>12</v>
      </c>
      <c r="F4" s="7" t="s">
        <v>13</v>
      </c>
      <c r="G4" s="7" t="s">
        <v>14</v>
      </c>
      <c r="H4" s="221" t="s">
        <v>180</v>
      </c>
      <c r="I4" s="222"/>
      <c r="J4" s="221" t="s">
        <v>181</v>
      </c>
      <c r="K4" s="222"/>
      <c r="L4" s="221" t="s">
        <v>182</v>
      </c>
      <c r="M4" s="222"/>
      <c r="N4" s="221" t="s">
        <v>46</v>
      </c>
      <c r="O4" s="222"/>
      <c r="P4" s="7" t="s">
        <v>24</v>
      </c>
      <c r="Q4" s="7" t="s">
        <v>25</v>
      </c>
      <c r="R4" s="7" t="s">
        <v>187</v>
      </c>
      <c r="S4" s="8" t="s">
        <v>168</v>
      </c>
      <c r="T4" s="8" t="s">
        <v>169</v>
      </c>
      <c r="W4" s="10"/>
      <c r="X4" s="10"/>
      <c r="AC4" s="8" t="s">
        <v>47</v>
      </c>
      <c r="AD4" s="9" t="s">
        <v>25</v>
      </c>
      <c r="AE4" s="9" t="s">
        <v>161</v>
      </c>
      <c r="AF4" s="9" t="s">
        <v>175</v>
      </c>
      <c r="AG4" s="9" t="s">
        <v>176</v>
      </c>
      <c r="AH4" s="9" t="s">
        <v>174</v>
      </c>
      <c r="AI4" s="223" t="s">
        <v>143</v>
      </c>
      <c r="AJ4" s="223"/>
      <c r="AK4" s="223"/>
      <c r="AL4" s="223"/>
      <c r="AM4" s="223" t="s">
        <v>144</v>
      </c>
      <c r="AN4" s="223"/>
      <c r="AO4" s="223"/>
      <c r="AP4" s="223"/>
      <c r="AR4" s="223" t="s">
        <v>147</v>
      </c>
      <c r="AS4" s="223"/>
      <c r="AT4" s="223"/>
      <c r="AU4" s="223"/>
    </row>
    <row r="5" spans="1:59" ht="16.5" customHeight="1" x14ac:dyDescent="0.15">
      <c r="A5" s="2" t="s">
        <v>44</v>
      </c>
      <c r="H5" s="96" t="s">
        <v>114</v>
      </c>
      <c r="I5" s="7" t="s">
        <v>22</v>
      </c>
      <c r="J5" s="96" t="s">
        <v>114</v>
      </c>
      <c r="K5" s="7" t="s">
        <v>22</v>
      </c>
      <c r="L5" s="96" t="s">
        <v>114</v>
      </c>
      <c r="M5" s="7" t="s">
        <v>22</v>
      </c>
      <c r="N5" s="96" t="s">
        <v>114</v>
      </c>
      <c r="O5" s="7" t="s">
        <v>22</v>
      </c>
      <c r="P5" s="107"/>
      <c r="Q5" s="107"/>
      <c r="R5" s="107"/>
      <c r="Z5" s="4">
        <v>0</v>
      </c>
      <c r="AI5" s="107" t="s">
        <v>48</v>
      </c>
      <c r="AJ5" s="107" t="s">
        <v>49</v>
      </c>
      <c r="AK5" s="107" t="s">
        <v>50</v>
      </c>
      <c r="AL5" s="107" t="s">
        <v>51</v>
      </c>
      <c r="AM5" s="107" t="s">
        <v>48</v>
      </c>
      <c r="AN5" s="107" t="s">
        <v>49</v>
      </c>
      <c r="AO5" s="107" t="s">
        <v>50</v>
      </c>
      <c r="AP5" s="107" t="s">
        <v>51</v>
      </c>
      <c r="AR5" s="7" t="s">
        <v>48</v>
      </c>
      <c r="AS5" s="7" t="s">
        <v>49</v>
      </c>
      <c r="AT5" s="7" t="s">
        <v>50</v>
      </c>
      <c r="AU5" s="7" t="s">
        <v>51</v>
      </c>
      <c r="AV5" s="4" t="s">
        <v>183</v>
      </c>
      <c r="AW5" s="4" t="s">
        <v>184</v>
      </c>
      <c r="AX5" s="4" t="s">
        <v>185</v>
      </c>
      <c r="AY5" s="4" t="s">
        <v>186</v>
      </c>
      <c r="AZ5" s="4" t="s">
        <v>188</v>
      </c>
      <c r="BC5" s="4" t="s">
        <v>255</v>
      </c>
      <c r="BD5" s="4" t="s">
        <v>187</v>
      </c>
      <c r="BF5" s="4" t="s">
        <v>255</v>
      </c>
      <c r="BG5" s="4" t="s">
        <v>187</v>
      </c>
    </row>
    <row r="6" spans="1:59" ht="16.5" customHeight="1" x14ac:dyDescent="0.15">
      <c r="A6" s="7" t="str">
        <f>IF(B6="","",1)</f>
        <v/>
      </c>
      <c r="B6" s="147"/>
      <c r="C6" s="148"/>
      <c r="D6" s="149"/>
      <c r="E6" s="149"/>
      <c r="F6" s="149"/>
      <c r="G6" s="149"/>
      <c r="H6" s="150"/>
      <c r="I6" s="161"/>
      <c r="J6" s="113"/>
      <c r="K6" s="100"/>
      <c r="L6" s="113"/>
      <c r="M6" s="100"/>
      <c r="N6" s="113"/>
      <c r="O6" s="100"/>
      <c r="P6" s="7" t="str">
        <f t="shared" ref="P6:P65" si="0">IF(B6="","",INT(($AB$1-AY6)/10000))</f>
        <v/>
      </c>
      <c r="Q6" s="123" t="str">
        <f>IF(AD6="","",IF(AD6="1","Ｂ",IF(AD6="2","Ｃ",IF(AD6="3","Ｄ","Ｅ"))))</f>
        <v/>
      </c>
      <c r="R6" s="123" t="str">
        <f>IF(ISERROR(VLOOKUP(AZ6,BA$6:$BB$41,2,0)),"",VLOOKUP(AZ6,BA$6:$BB$41,2,0))</f>
        <v/>
      </c>
      <c r="S6" s="12">
        <f t="shared" ref="S6:S65" si="1">IF(H6="",0,IF(H6=J6,1,0))</f>
        <v>0</v>
      </c>
      <c r="T6" s="12">
        <f t="shared" ref="T6:T65" si="2">IF(L6="",0,IF(L6=N6,1,0))</f>
        <v>0</v>
      </c>
      <c r="U6" s="4" t="str">
        <f t="shared" ref="U6:U65" si="3">TRIM(D6)</f>
        <v/>
      </c>
      <c r="V6" s="4" t="str">
        <f t="shared" ref="V6:V65" si="4">TRIM(E6)</f>
        <v/>
      </c>
      <c r="W6" s="23" t="s">
        <v>208</v>
      </c>
      <c r="X6" s="6">
        <v>1</v>
      </c>
      <c r="Y6" s="4">
        <f t="shared" ref="Y6:Y65" si="5">LEN(U6)+LEN(V6)</f>
        <v>0</v>
      </c>
      <c r="Z6" s="4">
        <f>Z5+IF(AB6="",0,1)</f>
        <v>0</v>
      </c>
      <c r="AA6" s="4" t="str">
        <f>IF(AB6="","",Z6)</f>
        <v/>
      </c>
      <c r="AB6" s="4" t="str">
        <f t="shared" ref="AB6:AB65" si="6">U6&amp;IF(OR(Y6&gt;4,Y6=0),"",REPT("  ",5-Y6))&amp;V6</f>
        <v/>
      </c>
      <c r="AC6" s="12">
        <f t="shared" ref="AC6:AC65" si="7">COUNTA(H6,J6,L6,N6)</f>
        <v>0</v>
      </c>
      <c r="AD6" s="9" t="str">
        <f>IF(AZ6="","",IF(AZ6&lt;=9,"1",IF(AZ6&lt;=11,"2",IF(AZ6&lt;=14,"3","4"))))</f>
        <v/>
      </c>
      <c r="AE6" s="4">
        <v>0</v>
      </c>
      <c r="AF6" s="4" t="str">
        <f t="shared" ref="AF6:AF65" si="8">F6&amp;" "&amp;G6</f>
        <v xml:space="preserve"> </v>
      </c>
      <c r="AG6" s="4" t="str">
        <f t="shared" ref="AG6:AG65" si="9">U6&amp;"  "&amp;V6</f>
        <v xml:space="preserve">  </v>
      </c>
      <c r="AH6" s="4" t="str">
        <f t="shared" ref="AH6:AH65" si="10">P6</f>
        <v/>
      </c>
      <c r="AI6" s="4" t="str">
        <f>IF(H6="","",VLOOKUP(H6,$W$6:$X$20,2,0))</f>
        <v/>
      </c>
      <c r="AJ6" s="4" t="str">
        <f>IF(J6="","",VLOOKUP(J6,$W$6:$X$20,2,0))</f>
        <v/>
      </c>
      <c r="AK6" s="4" t="str">
        <f>IF(L6="","",VLOOKUP(L6,$W$6:$X$20,2,0))</f>
        <v/>
      </c>
      <c r="AL6" s="4" t="str">
        <f t="shared" ref="AL6:AL65" si="11">IF(N6="","",VLOOKUP(N6,$W$14:$X$19,2,0))</f>
        <v/>
      </c>
      <c r="AM6" s="4" t="str">
        <f t="shared" ref="AM6:AM65" si="12">IF(H6="","",VALUE(LEFT(H6,3)))</f>
        <v/>
      </c>
      <c r="AN6" s="4" t="str">
        <f t="shared" ref="AN6:AN65" si="13">IF(J6="","",VALUE(LEFT(J6,3)))</f>
        <v/>
      </c>
      <c r="AO6" s="4" t="str">
        <f t="shared" ref="AO6:AO65" si="14">IF(L6="","",VALUE(LEFT(L6,3)))</f>
        <v/>
      </c>
      <c r="AP6" s="4" t="str">
        <f t="shared" ref="AP6:AP65" si="15">IF(N6="","",VALUE(LEFT(N6,3)))</f>
        <v/>
      </c>
      <c r="AQ6" s="4">
        <f t="shared" ref="AQ6:AQ65" si="16">IF(C6="100歳",1,0)</f>
        <v>0</v>
      </c>
      <c r="AR6" s="4" t="str">
        <f t="shared" ref="AR6:AR65" si="17">IF(I6="","999:99.99"," "&amp;LEFT(RIGHT("  "&amp;TEXT(I6,"0.00"),7),2)&amp;":"&amp;RIGHT(TEXT(I6,"0.00"),5))</f>
        <v>999:99.99</v>
      </c>
      <c r="AS6" s="4" t="str">
        <f t="shared" ref="AS6:AS65" si="18">IF(K6="","999:99.99"," "&amp;LEFT(RIGHT("  "&amp;TEXT(K6,"0.00"),7),2)&amp;":"&amp;RIGHT(TEXT(K6,"0.00"),5))</f>
        <v>999:99.99</v>
      </c>
      <c r="AT6" s="4" t="str">
        <f t="shared" ref="AT6:AT65" si="19">IF(M6="","999:99.99"," "&amp;LEFT(RIGHT("  "&amp;TEXT(M6,"0.00"),7),2)&amp;":"&amp;RIGHT(TEXT(M6,"0.00"),5))</f>
        <v>999:99.99</v>
      </c>
      <c r="AU6" s="4" t="str">
        <f t="shared" ref="AU6:AU65" si="20">IF(O6="","999:99.99"," "&amp;LEFT(RIGHT("  "&amp;TEXT(O6,"0.00"),7),2)&amp;":"&amp;RIGHT(TEXT(O6,"0.00"),5))</f>
        <v>999:99.99</v>
      </c>
      <c r="AV6" s="4">
        <f>IF(AC6=1,1,0)</f>
        <v>0</v>
      </c>
      <c r="AW6" s="4">
        <f>IF(AC6=2,1,0)</f>
        <v>0</v>
      </c>
      <c r="AX6" s="4">
        <f>IF(AC6=3,1,0)</f>
        <v>0</v>
      </c>
      <c r="AY6" s="4" t="str">
        <f t="shared" ref="AY6:AY65" si="21">YEAR(B6)&amp;RIGHT("0"&amp;MONTH(B6),2)&amp;RIGHT("0"&amp;DAY(B6),2)</f>
        <v>19000100</v>
      </c>
      <c r="AZ6" s="4" t="str">
        <f>IF(B6="","",INT(($AB$2-AY6)/10000))</f>
        <v/>
      </c>
      <c r="BA6" s="4">
        <v>1</v>
      </c>
      <c r="BB6" s="4" t="s">
        <v>191</v>
      </c>
      <c r="BC6" s="4" t="str">
        <f>IF(R6="","",VLOOKUP(R6,$BE$6:$BG$26,2,0))</f>
        <v/>
      </c>
      <c r="BD6" s="4" t="str">
        <f>IF(R6="","",VLOOKUP(R6,$BE$6:$BG$26,3,0))</f>
        <v/>
      </c>
      <c r="BE6" s="4" t="s">
        <v>192</v>
      </c>
      <c r="BF6" s="4">
        <v>0</v>
      </c>
      <c r="BG6" s="4">
        <v>1</v>
      </c>
    </row>
    <row r="7" spans="1:59" ht="16.5" customHeight="1" x14ac:dyDescent="0.15">
      <c r="A7" s="7" t="str">
        <f>IF(B7="","",A6+1)</f>
        <v/>
      </c>
      <c r="B7" s="147"/>
      <c r="C7" s="148"/>
      <c r="D7" s="149"/>
      <c r="E7" s="151"/>
      <c r="F7" s="151"/>
      <c r="G7" s="151"/>
      <c r="H7" s="150"/>
      <c r="I7" s="161"/>
      <c r="J7" s="113"/>
      <c r="K7" s="100"/>
      <c r="L7" s="113"/>
      <c r="M7" s="100"/>
      <c r="N7" s="113"/>
      <c r="O7" s="100"/>
      <c r="P7" s="7" t="str">
        <f t="shared" si="0"/>
        <v/>
      </c>
      <c r="Q7" s="123" t="str">
        <f t="shared" ref="Q7:Q65" si="22">IF(AD7="","",IF(AD7="1","Ｂ",IF(AD7="2","Ｃ",IF(AD7="3","Ｄ","Ｅ"))))</f>
        <v/>
      </c>
      <c r="R7" s="123" t="str">
        <f>IF(ISERROR(VLOOKUP(AZ7,BA$6:$BB$41,2,0)),"",VLOOKUP(AZ7,BA$6:$BB$41,2,0))</f>
        <v/>
      </c>
      <c r="S7" s="12">
        <f t="shared" si="1"/>
        <v>0</v>
      </c>
      <c r="T7" s="12">
        <f t="shared" si="2"/>
        <v>0</v>
      </c>
      <c r="U7" s="4" t="str">
        <f t="shared" si="3"/>
        <v/>
      </c>
      <c r="V7" s="4" t="str">
        <f t="shared" si="4"/>
        <v/>
      </c>
      <c r="W7" s="24" t="s">
        <v>209</v>
      </c>
      <c r="X7" s="6">
        <v>2</v>
      </c>
      <c r="Y7" s="4">
        <f t="shared" si="5"/>
        <v>0</v>
      </c>
      <c r="Z7" s="4">
        <f t="shared" ref="Z7:Z21" si="23">Z6+IF(AB7="",0,1)</f>
        <v>0</v>
      </c>
      <c r="AA7" s="4" t="str">
        <f t="shared" ref="AA7:AA110" si="24">IF(AB7="","",Z7)</f>
        <v/>
      </c>
      <c r="AB7" s="4" t="str">
        <f t="shared" si="6"/>
        <v/>
      </c>
      <c r="AC7" s="12">
        <f t="shared" si="7"/>
        <v>0</v>
      </c>
      <c r="AD7" s="9" t="str">
        <f t="shared" ref="AD7:AD70" si="25">IF(AZ7="","",IF(AZ7&lt;=9,"1",IF(AZ7&lt;=11,"2",IF(AZ7&lt;=14,"3","4"))))</f>
        <v/>
      </c>
      <c r="AE7" s="4">
        <v>0</v>
      </c>
      <c r="AF7" s="4" t="str">
        <f t="shared" si="8"/>
        <v xml:space="preserve"> </v>
      </c>
      <c r="AG7" s="4" t="str">
        <f t="shared" si="9"/>
        <v xml:space="preserve">  </v>
      </c>
      <c r="AH7" s="4" t="str">
        <f t="shared" si="10"/>
        <v/>
      </c>
      <c r="AI7" s="4" t="str">
        <f t="shared" ref="AI7:AI65" si="26">IF(H7="","",VLOOKUP(H7,$W$6:$X$20,2,0))</f>
        <v/>
      </c>
      <c r="AJ7" s="4" t="str">
        <f t="shared" ref="AJ7:AJ65" si="27">IF(J7="","",VLOOKUP(J7,$W$6:$X$20,2,0))</f>
        <v/>
      </c>
      <c r="AK7" s="4" t="str">
        <f t="shared" ref="AK7:AK65" si="28">IF(L7="","",VLOOKUP(L7,$W$6:$X$20,2,0))</f>
        <v/>
      </c>
      <c r="AL7" s="4" t="str">
        <f t="shared" si="11"/>
        <v/>
      </c>
      <c r="AM7" s="4" t="str">
        <f t="shared" si="12"/>
        <v/>
      </c>
      <c r="AN7" s="4" t="str">
        <f t="shared" si="13"/>
        <v/>
      </c>
      <c r="AO7" s="4" t="str">
        <f t="shared" si="14"/>
        <v/>
      </c>
      <c r="AP7" s="4" t="str">
        <f t="shared" si="15"/>
        <v/>
      </c>
      <c r="AQ7" s="4">
        <f t="shared" si="16"/>
        <v>0</v>
      </c>
      <c r="AR7" s="4" t="str">
        <f t="shared" si="17"/>
        <v>999:99.99</v>
      </c>
      <c r="AS7" s="4" t="str">
        <f t="shared" si="18"/>
        <v>999:99.99</v>
      </c>
      <c r="AT7" s="4" t="str">
        <f t="shared" si="19"/>
        <v>999:99.99</v>
      </c>
      <c r="AU7" s="4" t="str">
        <f t="shared" si="20"/>
        <v>999:99.99</v>
      </c>
      <c r="AV7" s="4">
        <f t="shared" ref="AV7:AV65" si="29">IF(AC7=1,1,0)</f>
        <v>0</v>
      </c>
      <c r="AW7" s="4">
        <f t="shared" ref="AW7:AW65" si="30">IF(AC7=2,1,0)</f>
        <v>0</v>
      </c>
      <c r="AX7" s="4">
        <f t="shared" ref="AX7:AX65" si="31">IF(AC7=3,1,0)</f>
        <v>0</v>
      </c>
      <c r="AY7" s="4" t="str">
        <f t="shared" si="21"/>
        <v>19000100</v>
      </c>
      <c r="AZ7" s="4" t="str">
        <f t="shared" ref="AZ7:AZ65" si="32">IF(B7="","",INT(($AB$2-AY7)/10000))</f>
        <v/>
      </c>
      <c r="BA7" s="4">
        <v>2</v>
      </c>
      <c r="BB7" s="4" t="s">
        <v>191</v>
      </c>
      <c r="BC7" s="4" t="str">
        <f t="shared" ref="BC7:BC70" si="33">IF(R7="","",VLOOKUP(R7,$BE$6:$BG$26,2,0))</f>
        <v/>
      </c>
      <c r="BD7" s="4" t="str">
        <f t="shared" ref="BD7:BD70" si="34">IF(R7="","",VLOOKUP(R7,$BE$6:$BG$26,3,0))</f>
        <v/>
      </c>
      <c r="BE7" s="4" t="s">
        <v>193</v>
      </c>
      <c r="BF7" s="4">
        <v>0</v>
      </c>
      <c r="BG7" s="4">
        <v>2</v>
      </c>
    </row>
    <row r="8" spans="1:59" ht="16.5" customHeight="1" x14ac:dyDescent="0.15">
      <c r="A8" s="7" t="str">
        <f t="shared" ref="A8:A65" si="35">IF(B8="","",A7+1)</f>
        <v/>
      </c>
      <c r="B8" s="147"/>
      <c r="C8" s="148"/>
      <c r="D8" s="149"/>
      <c r="E8" s="151"/>
      <c r="F8" s="151"/>
      <c r="G8" s="151"/>
      <c r="H8" s="150"/>
      <c r="I8" s="161"/>
      <c r="J8" s="113"/>
      <c r="K8" s="100"/>
      <c r="L8" s="113"/>
      <c r="M8" s="100"/>
      <c r="N8" s="113"/>
      <c r="O8" s="100"/>
      <c r="P8" s="7" t="str">
        <f t="shared" si="0"/>
        <v/>
      </c>
      <c r="Q8" s="123" t="str">
        <f t="shared" si="22"/>
        <v/>
      </c>
      <c r="R8" s="123" t="str">
        <f>IF(ISERROR(VLOOKUP(AZ8,BA$6:$BB$41,2,0)),"",VLOOKUP(AZ8,BA$6:$BB$41,2,0))</f>
        <v/>
      </c>
      <c r="S8" s="12">
        <f t="shared" si="1"/>
        <v>0</v>
      </c>
      <c r="T8" s="12">
        <f t="shared" si="2"/>
        <v>0</v>
      </c>
      <c r="U8" s="4" t="str">
        <f t="shared" si="3"/>
        <v/>
      </c>
      <c r="V8" s="4" t="str">
        <f t="shared" si="4"/>
        <v/>
      </c>
      <c r="W8" s="24" t="s">
        <v>212</v>
      </c>
      <c r="X8" s="6">
        <v>3</v>
      </c>
      <c r="Y8" s="4">
        <f t="shared" si="5"/>
        <v>0</v>
      </c>
      <c r="Z8" s="4">
        <f t="shared" si="23"/>
        <v>0</v>
      </c>
      <c r="AA8" s="4" t="str">
        <f t="shared" si="24"/>
        <v/>
      </c>
      <c r="AB8" s="4" t="str">
        <f t="shared" si="6"/>
        <v/>
      </c>
      <c r="AC8" s="12">
        <f t="shared" si="7"/>
        <v>0</v>
      </c>
      <c r="AD8" s="9" t="str">
        <f t="shared" si="25"/>
        <v/>
      </c>
      <c r="AE8" s="4">
        <v>0</v>
      </c>
      <c r="AF8" s="4" t="str">
        <f t="shared" si="8"/>
        <v xml:space="preserve"> </v>
      </c>
      <c r="AG8" s="4" t="str">
        <f t="shared" si="9"/>
        <v xml:space="preserve">  </v>
      </c>
      <c r="AH8" s="4" t="str">
        <f t="shared" si="10"/>
        <v/>
      </c>
      <c r="AI8" s="4" t="str">
        <f t="shared" si="26"/>
        <v/>
      </c>
      <c r="AJ8" s="4" t="str">
        <f t="shared" si="27"/>
        <v/>
      </c>
      <c r="AK8" s="4" t="str">
        <f t="shared" si="28"/>
        <v/>
      </c>
      <c r="AL8" s="4" t="str">
        <f t="shared" si="11"/>
        <v/>
      </c>
      <c r="AM8" s="4" t="str">
        <f t="shared" si="12"/>
        <v/>
      </c>
      <c r="AN8" s="4" t="str">
        <f t="shared" si="13"/>
        <v/>
      </c>
      <c r="AO8" s="4" t="str">
        <f t="shared" si="14"/>
        <v/>
      </c>
      <c r="AP8" s="4" t="str">
        <f t="shared" si="15"/>
        <v/>
      </c>
      <c r="AQ8" s="4">
        <f t="shared" si="16"/>
        <v>0</v>
      </c>
      <c r="AR8" s="4" t="str">
        <f t="shared" si="17"/>
        <v>999:99.99</v>
      </c>
      <c r="AS8" s="4" t="str">
        <f t="shared" si="18"/>
        <v>999:99.99</v>
      </c>
      <c r="AT8" s="4" t="str">
        <f t="shared" si="19"/>
        <v>999:99.99</v>
      </c>
      <c r="AU8" s="4" t="str">
        <f t="shared" si="20"/>
        <v>999:99.99</v>
      </c>
      <c r="AV8" s="4">
        <f t="shared" si="29"/>
        <v>0</v>
      </c>
      <c r="AW8" s="4">
        <f t="shared" si="30"/>
        <v>0</v>
      </c>
      <c r="AX8" s="4">
        <f t="shared" si="31"/>
        <v>0</v>
      </c>
      <c r="AY8" s="4" t="str">
        <f t="shared" si="21"/>
        <v>19000100</v>
      </c>
      <c r="AZ8" s="4" t="str">
        <f t="shared" si="32"/>
        <v/>
      </c>
      <c r="BA8" s="4">
        <v>3</v>
      </c>
      <c r="BB8" s="4" t="s">
        <v>192</v>
      </c>
      <c r="BC8" s="4" t="str">
        <f t="shared" si="33"/>
        <v/>
      </c>
      <c r="BD8" s="4" t="str">
        <f t="shared" si="34"/>
        <v/>
      </c>
      <c r="BE8" s="4" t="s">
        <v>256</v>
      </c>
      <c r="BF8" s="4">
        <v>0</v>
      </c>
      <c r="BG8" s="4">
        <v>3</v>
      </c>
    </row>
    <row r="9" spans="1:59" ht="16.5" customHeight="1" x14ac:dyDescent="0.15">
      <c r="A9" s="7" t="str">
        <f t="shared" si="35"/>
        <v/>
      </c>
      <c r="B9" s="147"/>
      <c r="C9" s="148"/>
      <c r="D9" s="149"/>
      <c r="E9" s="149"/>
      <c r="F9" s="149"/>
      <c r="G9" s="149"/>
      <c r="H9" s="150"/>
      <c r="I9" s="161"/>
      <c r="J9" s="113"/>
      <c r="K9" s="100"/>
      <c r="L9" s="113"/>
      <c r="M9" s="100"/>
      <c r="N9" s="113"/>
      <c r="O9" s="100"/>
      <c r="P9" s="7" t="str">
        <f t="shared" si="0"/>
        <v/>
      </c>
      <c r="Q9" s="123" t="str">
        <f>IF(AD9="","",IF(AD9="1","Ｂ",IF(AD9="2","Ｃ",IF(AD9="3","Ｄ","Ｅ"))))</f>
        <v/>
      </c>
      <c r="R9" s="123" t="str">
        <f>IF(ISERROR(VLOOKUP(AZ9,BA$6:$BB$41,2,0)),"",VLOOKUP(AZ9,BA$6:$BB$41,2,0))</f>
        <v/>
      </c>
      <c r="S9" s="12">
        <f t="shared" si="1"/>
        <v>0</v>
      </c>
      <c r="T9" s="12">
        <f t="shared" si="2"/>
        <v>0</v>
      </c>
      <c r="U9" s="4" t="str">
        <f t="shared" si="3"/>
        <v/>
      </c>
      <c r="V9" s="4" t="str">
        <f t="shared" si="4"/>
        <v/>
      </c>
      <c r="W9" s="24" t="s">
        <v>213</v>
      </c>
      <c r="X9" s="6">
        <v>4</v>
      </c>
      <c r="Y9" s="4">
        <f t="shared" si="5"/>
        <v>0</v>
      </c>
      <c r="Z9" s="4">
        <f t="shared" si="23"/>
        <v>0</v>
      </c>
      <c r="AA9" s="4" t="str">
        <f t="shared" si="24"/>
        <v/>
      </c>
      <c r="AB9" s="4" t="str">
        <f t="shared" si="6"/>
        <v/>
      </c>
      <c r="AC9" s="12">
        <f t="shared" si="7"/>
        <v>0</v>
      </c>
      <c r="AD9" s="9" t="str">
        <f t="shared" si="25"/>
        <v/>
      </c>
      <c r="AE9" s="4">
        <v>0</v>
      </c>
      <c r="AF9" s="4" t="str">
        <f t="shared" si="8"/>
        <v xml:space="preserve"> </v>
      </c>
      <c r="AG9" s="4" t="str">
        <f t="shared" si="9"/>
        <v xml:space="preserve">  </v>
      </c>
      <c r="AH9" s="4" t="str">
        <f t="shared" si="10"/>
        <v/>
      </c>
      <c r="AI9" s="4" t="str">
        <f t="shared" si="26"/>
        <v/>
      </c>
      <c r="AJ9" s="4" t="str">
        <f t="shared" si="27"/>
        <v/>
      </c>
      <c r="AK9" s="4" t="str">
        <f t="shared" si="28"/>
        <v/>
      </c>
      <c r="AL9" s="4" t="str">
        <f t="shared" si="11"/>
        <v/>
      </c>
      <c r="AM9" s="4" t="str">
        <f t="shared" si="12"/>
        <v/>
      </c>
      <c r="AN9" s="4" t="str">
        <f t="shared" si="13"/>
        <v/>
      </c>
      <c r="AO9" s="4" t="str">
        <f t="shared" si="14"/>
        <v/>
      </c>
      <c r="AP9" s="4" t="str">
        <f t="shared" si="15"/>
        <v/>
      </c>
      <c r="AQ9" s="4">
        <f t="shared" si="16"/>
        <v>0</v>
      </c>
      <c r="AR9" s="4" t="str">
        <f t="shared" si="17"/>
        <v>999:99.99</v>
      </c>
      <c r="AS9" s="4" t="str">
        <f t="shared" si="18"/>
        <v>999:99.99</v>
      </c>
      <c r="AT9" s="4" t="str">
        <f t="shared" si="19"/>
        <v>999:99.99</v>
      </c>
      <c r="AU9" s="4" t="str">
        <f t="shared" si="20"/>
        <v>999:99.99</v>
      </c>
      <c r="AV9" s="4">
        <f t="shared" si="29"/>
        <v>0</v>
      </c>
      <c r="AW9" s="4">
        <f t="shared" si="30"/>
        <v>0</v>
      </c>
      <c r="AX9" s="4">
        <f t="shared" si="31"/>
        <v>0</v>
      </c>
      <c r="AY9" s="4" t="str">
        <f t="shared" si="21"/>
        <v>19000100</v>
      </c>
      <c r="AZ9" s="4" t="str">
        <f t="shared" si="32"/>
        <v/>
      </c>
      <c r="BA9" s="4">
        <v>4</v>
      </c>
      <c r="BB9" s="4" t="s">
        <v>193</v>
      </c>
      <c r="BC9" s="4" t="str">
        <f t="shared" si="33"/>
        <v/>
      </c>
      <c r="BD9" s="4" t="str">
        <f t="shared" si="34"/>
        <v/>
      </c>
      <c r="BE9" s="4" t="s">
        <v>195</v>
      </c>
      <c r="BF9" s="4">
        <v>1</v>
      </c>
      <c r="BG9" s="4">
        <v>1</v>
      </c>
    </row>
    <row r="10" spans="1:59" ht="16.5" customHeight="1" x14ac:dyDescent="0.15">
      <c r="A10" s="7" t="str">
        <f t="shared" si="35"/>
        <v/>
      </c>
      <c r="B10" s="147"/>
      <c r="C10" s="148"/>
      <c r="D10" s="149"/>
      <c r="E10" s="149"/>
      <c r="F10" s="149"/>
      <c r="G10" s="149"/>
      <c r="H10" s="150"/>
      <c r="I10" s="161"/>
      <c r="J10" s="113"/>
      <c r="K10" s="100"/>
      <c r="L10" s="113"/>
      <c r="M10" s="100"/>
      <c r="N10" s="113"/>
      <c r="O10" s="100"/>
      <c r="P10" s="7" t="str">
        <f t="shared" si="0"/>
        <v/>
      </c>
      <c r="Q10" s="123" t="str">
        <f t="shared" si="22"/>
        <v/>
      </c>
      <c r="R10" s="123" t="str">
        <f>IF(ISERROR(VLOOKUP(AZ10,BA$6:$BB$41,2,0)),"",VLOOKUP(AZ10,BA$6:$BB$41,2,0))</f>
        <v/>
      </c>
      <c r="S10" s="12">
        <f t="shared" si="1"/>
        <v>0</v>
      </c>
      <c r="T10" s="12">
        <f t="shared" si="2"/>
        <v>0</v>
      </c>
      <c r="U10" s="4" t="str">
        <f t="shared" si="3"/>
        <v/>
      </c>
      <c r="V10" s="4" t="str">
        <f t="shared" si="4"/>
        <v/>
      </c>
      <c r="W10" s="24"/>
      <c r="Y10" s="4">
        <f t="shared" si="5"/>
        <v>0</v>
      </c>
      <c r="Z10" s="4">
        <f t="shared" si="23"/>
        <v>0</v>
      </c>
      <c r="AA10" s="4" t="str">
        <f t="shared" si="24"/>
        <v/>
      </c>
      <c r="AB10" s="4" t="str">
        <f t="shared" si="6"/>
        <v/>
      </c>
      <c r="AC10" s="12">
        <f t="shared" si="7"/>
        <v>0</v>
      </c>
      <c r="AD10" s="9" t="str">
        <f t="shared" si="25"/>
        <v/>
      </c>
      <c r="AE10" s="4">
        <v>0</v>
      </c>
      <c r="AF10" s="4" t="str">
        <f t="shared" si="8"/>
        <v xml:space="preserve"> </v>
      </c>
      <c r="AG10" s="4" t="str">
        <f t="shared" si="9"/>
        <v xml:space="preserve">  </v>
      </c>
      <c r="AH10" s="4" t="str">
        <f t="shared" si="10"/>
        <v/>
      </c>
      <c r="AI10" s="4" t="str">
        <f t="shared" si="26"/>
        <v/>
      </c>
      <c r="AJ10" s="4" t="str">
        <f t="shared" si="27"/>
        <v/>
      </c>
      <c r="AK10" s="4" t="str">
        <f t="shared" si="28"/>
        <v/>
      </c>
      <c r="AL10" s="4" t="str">
        <f t="shared" si="11"/>
        <v/>
      </c>
      <c r="AM10" s="4" t="str">
        <f t="shared" si="12"/>
        <v/>
      </c>
      <c r="AN10" s="4" t="str">
        <f t="shared" si="13"/>
        <v/>
      </c>
      <c r="AO10" s="4" t="str">
        <f t="shared" si="14"/>
        <v/>
      </c>
      <c r="AP10" s="4" t="str">
        <f t="shared" si="15"/>
        <v/>
      </c>
      <c r="AQ10" s="4">
        <f t="shared" si="16"/>
        <v>0</v>
      </c>
      <c r="AR10" s="4" t="str">
        <f t="shared" si="17"/>
        <v>999:99.99</v>
      </c>
      <c r="AS10" s="4" t="str">
        <f t="shared" si="18"/>
        <v>999:99.99</v>
      </c>
      <c r="AT10" s="4" t="str">
        <f t="shared" si="19"/>
        <v>999:99.99</v>
      </c>
      <c r="AU10" s="4" t="str">
        <f t="shared" si="20"/>
        <v>999:99.99</v>
      </c>
      <c r="AV10" s="4">
        <f t="shared" si="29"/>
        <v>0</v>
      </c>
      <c r="AW10" s="4">
        <f t="shared" si="30"/>
        <v>0</v>
      </c>
      <c r="AX10" s="4">
        <f t="shared" si="31"/>
        <v>0</v>
      </c>
      <c r="AY10" s="4" t="str">
        <f t="shared" si="21"/>
        <v>19000100</v>
      </c>
      <c r="AZ10" s="4" t="str">
        <f t="shared" si="32"/>
        <v/>
      </c>
      <c r="BA10" s="4">
        <v>5</v>
      </c>
      <c r="BB10" s="4" t="s">
        <v>194</v>
      </c>
      <c r="BC10" s="4" t="str">
        <f t="shared" si="33"/>
        <v/>
      </c>
      <c r="BD10" s="4" t="str">
        <f t="shared" si="34"/>
        <v/>
      </c>
      <c r="BE10" s="4" t="s">
        <v>196</v>
      </c>
      <c r="BF10" s="4">
        <v>1</v>
      </c>
      <c r="BG10" s="4">
        <v>2</v>
      </c>
    </row>
    <row r="11" spans="1:59" ht="16.5" customHeight="1" x14ac:dyDescent="0.15">
      <c r="A11" s="7" t="str">
        <f t="shared" si="35"/>
        <v/>
      </c>
      <c r="B11" s="147"/>
      <c r="C11" s="148"/>
      <c r="D11" s="152"/>
      <c r="E11" s="152"/>
      <c r="F11" s="152"/>
      <c r="G11" s="152"/>
      <c r="H11" s="150"/>
      <c r="I11" s="161"/>
      <c r="J11" s="113"/>
      <c r="K11" s="100"/>
      <c r="L11" s="113"/>
      <c r="M11" s="100"/>
      <c r="N11" s="113"/>
      <c r="O11" s="100"/>
      <c r="P11" s="7" t="str">
        <f t="shared" si="0"/>
        <v/>
      </c>
      <c r="Q11" s="123" t="str">
        <f t="shared" si="22"/>
        <v/>
      </c>
      <c r="R11" s="123" t="str">
        <f>IF(ISERROR(VLOOKUP(AZ11,BA$6:$BB$41,2,0)),"",VLOOKUP(AZ11,BA$6:$BB$41,2,0))</f>
        <v/>
      </c>
      <c r="S11" s="12">
        <f t="shared" si="1"/>
        <v>0</v>
      </c>
      <c r="T11" s="12">
        <f t="shared" si="2"/>
        <v>0</v>
      </c>
      <c r="U11" s="4" t="str">
        <f t="shared" si="3"/>
        <v/>
      </c>
      <c r="V11" s="4" t="str">
        <f t="shared" si="4"/>
        <v/>
      </c>
      <c r="W11" s="24"/>
      <c r="X11"/>
      <c r="Y11" s="4">
        <f t="shared" si="5"/>
        <v>0</v>
      </c>
      <c r="Z11" s="4">
        <f t="shared" si="23"/>
        <v>0</v>
      </c>
      <c r="AA11" s="4" t="str">
        <f t="shared" si="24"/>
        <v/>
      </c>
      <c r="AB11" s="4" t="str">
        <f t="shared" si="6"/>
        <v/>
      </c>
      <c r="AC11" s="12">
        <f t="shared" si="7"/>
        <v>0</v>
      </c>
      <c r="AD11" s="9" t="str">
        <f t="shared" si="25"/>
        <v/>
      </c>
      <c r="AE11" s="4">
        <v>0</v>
      </c>
      <c r="AF11" s="4" t="str">
        <f t="shared" si="8"/>
        <v xml:space="preserve"> </v>
      </c>
      <c r="AG11" s="4" t="str">
        <f t="shared" si="9"/>
        <v xml:space="preserve">  </v>
      </c>
      <c r="AH11" s="4" t="str">
        <f t="shared" si="10"/>
        <v/>
      </c>
      <c r="AI11" s="4" t="str">
        <f t="shared" si="26"/>
        <v/>
      </c>
      <c r="AJ11" s="4" t="str">
        <f t="shared" si="27"/>
        <v/>
      </c>
      <c r="AK11" s="4" t="str">
        <f t="shared" si="28"/>
        <v/>
      </c>
      <c r="AL11" s="4" t="str">
        <f t="shared" si="11"/>
        <v/>
      </c>
      <c r="AM11" s="4" t="str">
        <f t="shared" si="12"/>
        <v/>
      </c>
      <c r="AN11" s="4" t="str">
        <f t="shared" si="13"/>
        <v/>
      </c>
      <c r="AO11" s="4" t="str">
        <f t="shared" si="14"/>
        <v/>
      </c>
      <c r="AP11" s="4" t="str">
        <f t="shared" si="15"/>
        <v/>
      </c>
      <c r="AQ11" s="4">
        <f t="shared" si="16"/>
        <v>0</v>
      </c>
      <c r="AR11" s="4" t="str">
        <f t="shared" si="17"/>
        <v>999:99.99</v>
      </c>
      <c r="AS11" s="4" t="str">
        <f t="shared" si="18"/>
        <v>999:99.99</v>
      </c>
      <c r="AT11" s="4" t="str">
        <f t="shared" si="19"/>
        <v>999:99.99</v>
      </c>
      <c r="AU11" s="4" t="str">
        <f t="shared" si="20"/>
        <v>999:99.99</v>
      </c>
      <c r="AV11" s="4">
        <f t="shared" si="29"/>
        <v>0</v>
      </c>
      <c r="AW11" s="4">
        <f t="shared" si="30"/>
        <v>0</v>
      </c>
      <c r="AX11" s="4">
        <f t="shared" si="31"/>
        <v>0</v>
      </c>
      <c r="AY11" s="4" t="str">
        <f t="shared" si="21"/>
        <v>19000100</v>
      </c>
      <c r="AZ11" s="4" t="str">
        <f t="shared" si="32"/>
        <v/>
      </c>
      <c r="BA11" s="4">
        <v>6</v>
      </c>
      <c r="BB11" s="4" t="s">
        <v>195</v>
      </c>
      <c r="BC11" s="4" t="str">
        <f t="shared" si="33"/>
        <v/>
      </c>
      <c r="BD11" s="4" t="str">
        <f t="shared" si="34"/>
        <v/>
      </c>
      <c r="BE11" s="4" t="s">
        <v>197</v>
      </c>
      <c r="BF11" s="4">
        <v>1</v>
      </c>
      <c r="BG11" s="4">
        <v>3</v>
      </c>
    </row>
    <row r="12" spans="1:59" ht="16.5" customHeight="1" x14ac:dyDescent="0.15">
      <c r="A12" s="7" t="str">
        <f t="shared" si="35"/>
        <v/>
      </c>
      <c r="B12" s="147"/>
      <c r="C12" s="148"/>
      <c r="D12" s="151"/>
      <c r="E12" s="151"/>
      <c r="F12" s="151"/>
      <c r="G12" s="151"/>
      <c r="H12" s="150"/>
      <c r="I12" s="161"/>
      <c r="J12" s="113"/>
      <c r="K12" s="100"/>
      <c r="L12" s="113"/>
      <c r="M12" s="100"/>
      <c r="N12" s="113"/>
      <c r="O12" s="100"/>
      <c r="P12" s="7" t="str">
        <f t="shared" si="0"/>
        <v/>
      </c>
      <c r="Q12" s="123" t="str">
        <f t="shared" si="22"/>
        <v/>
      </c>
      <c r="R12" s="123" t="str">
        <f>IF(ISERROR(VLOOKUP(AZ12,BA$6:$BB$41,2,0)),"",VLOOKUP(AZ12,BA$6:$BB$41,2,0))</f>
        <v/>
      </c>
      <c r="S12" s="12">
        <f t="shared" si="1"/>
        <v>0</v>
      </c>
      <c r="T12" s="12">
        <f t="shared" si="2"/>
        <v>0</v>
      </c>
      <c r="U12" s="4" t="str">
        <f>TRIM(D12)</f>
        <v/>
      </c>
      <c r="V12" s="4" t="str">
        <f t="shared" si="4"/>
        <v/>
      </c>
      <c r="W12" s="24"/>
      <c r="X12"/>
      <c r="Y12" s="4">
        <f t="shared" si="5"/>
        <v>0</v>
      </c>
      <c r="Z12" s="4">
        <f t="shared" si="23"/>
        <v>0</v>
      </c>
      <c r="AA12" s="4" t="str">
        <f t="shared" si="24"/>
        <v/>
      </c>
      <c r="AB12" s="4" t="str">
        <f t="shared" si="6"/>
        <v/>
      </c>
      <c r="AC12" s="12">
        <f t="shared" si="7"/>
        <v>0</v>
      </c>
      <c r="AD12" s="9" t="str">
        <f t="shared" si="25"/>
        <v/>
      </c>
      <c r="AE12" s="4">
        <v>0</v>
      </c>
      <c r="AF12" s="4" t="str">
        <f t="shared" si="8"/>
        <v xml:space="preserve"> </v>
      </c>
      <c r="AG12" s="4" t="str">
        <f t="shared" si="9"/>
        <v xml:space="preserve">  </v>
      </c>
      <c r="AH12" s="4" t="str">
        <f t="shared" si="10"/>
        <v/>
      </c>
      <c r="AI12" s="4" t="str">
        <f t="shared" si="26"/>
        <v/>
      </c>
      <c r="AJ12" s="4" t="str">
        <f t="shared" si="27"/>
        <v/>
      </c>
      <c r="AK12" s="4" t="str">
        <f t="shared" si="28"/>
        <v/>
      </c>
      <c r="AL12" s="4" t="str">
        <f t="shared" si="11"/>
        <v/>
      </c>
      <c r="AM12" s="4" t="str">
        <f t="shared" si="12"/>
        <v/>
      </c>
      <c r="AN12" s="4" t="str">
        <f t="shared" si="13"/>
        <v/>
      </c>
      <c r="AO12" s="4" t="str">
        <f t="shared" si="14"/>
        <v/>
      </c>
      <c r="AP12" s="4" t="str">
        <f t="shared" si="15"/>
        <v/>
      </c>
      <c r="AQ12" s="4">
        <f t="shared" si="16"/>
        <v>0</v>
      </c>
      <c r="AR12" s="4" t="str">
        <f t="shared" si="17"/>
        <v>999:99.99</v>
      </c>
      <c r="AS12" s="4" t="str">
        <f t="shared" si="18"/>
        <v>999:99.99</v>
      </c>
      <c r="AT12" s="4" t="str">
        <f t="shared" si="19"/>
        <v>999:99.99</v>
      </c>
      <c r="AU12" s="4" t="str">
        <f t="shared" si="20"/>
        <v>999:99.99</v>
      </c>
      <c r="AV12" s="4">
        <f t="shared" si="29"/>
        <v>0</v>
      </c>
      <c r="AW12" s="4">
        <f t="shared" si="30"/>
        <v>0</v>
      </c>
      <c r="AX12" s="4">
        <f t="shared" si="31"/>
        <v>0</v>
      </c>
      <c r="AY12" s="4" t="str">
        <f t="shared" si="21"/>
        <v>19000100</v>
      </c>
      <c r="AZ12" s="4" t="str">
        <f t="shared" si="32"/>
        <v/>
      </c>
      <c r="BA12" s="4">
        <v>7</v>
      </c>
      <c r="BB12" s="4" t="s">
        <v>196</v>
      </c>
      <c r="BC12" s="4" t="str">
        <f t="shared" si="33"/>
        <v/>
      </c>
      <c r="BD12" s="4" t="str">
        <f t="shared" si="34"/>
        <v/>
      </c>
      <c r="BE12" s="4" t="s">
        <v>198</v>
      </c>
      <c r="BF12" s="4">
        <v>1</v>
      </c>
      <c r="BG12" s="4">
        <v>4</v>
      </c>
    </row>
    <row r="13" spans="1:59" ht="16.5" customHeight="1" x14ac:dyDescent="0.15">
      <c r="A13" s="7" t="str">
        <f t="shared" si="35"/>
        <v/>
      </c>
      <c r="B13" s="147"/>
      <c r="C13" s="148"/>
      <c r="D13" s="153"/>
      <c r="E13" s="153"/>
      <c r="F13" s="153"/>
      <c r="G13" s="153"/>
      <c r="H13" s="150"/>
      <c r="I13" s="161"/>
      <c r="J13" s="113"/>
      <c r="K13" s="100"/>
      <c r="L13" s="113"/>
      <c r="M13" s="100"/>
      <c r="N13" s="113"/>
      <c r="O13" s="100"/>
      <c r="P13" s="7" t="str">
        <f t="shared" si="0"/>
        <v/>
      </c>
      <c r="Q13" s="123" t="str">
        <f t="shared" si="22"/>
        <v/>
      </c>
      <c r="R13" s="123" t="str">
        <f>IF(ISERROR(VLOOKUP(AZ13,BA$6:$BB$41,2,0)),"",VLOOKUP(AZ13,BA$6:$BB$41,2,0))</f>
        <v/>
      </c>
      <c r="S13" s="12">
        <f t="shared" si="1"/>
        <v>0</v>
      </c>
      <c r="T13" s="12">
        <f t="shared" si="2"/>
        <v>0</v>
      </c>
      <c r="U13" s="4" t="str">
        <f>TRIM(D13)</f>
        <v/>
      </c>
      <c r="V13" s="4" t="str">
        <f t="shared" si="4"/>
        <v/>
      </c>
      <c r="W13" s="24"/>
      <c r="X13"/>
      <c r="Y13" s="4">
        <f t="shared" si="5"/>
        <v>0</v>
      </c>
      <c r="Z13" s="4">
        <f t="shared" si="23"/>
        <v>0</v>
      </c>
      <c r="AA13" s="4" t="str">
        <f t="shared" si="24"/>
        <v/>
      </c>
      <c r="AB13" s="4" t="str">
        <f t="shared" si="6"/>
        <v/>
      </c>
      <c r="AC13" s="12">
        <f t="shared" si="7"/>
        <v>0</v>
      </c>
      <c r="AD13" s="9" t="str">
        <f t="shared" si="25"/>
        <v/>
      </c>
      <c r="AE13" s="4">
        <v>0</v>
      </c>
      <c r="AF13" s="4" t="str">
        <f t="shared" si="8"/>
        <v xml:space="preserve"> </v>
      </c>
      <c r="AG13" s="4" t="str">
        <f t="shared" si="9"/>
        <v xml:space="preserve">  </v>
      </c>
      <c r="AH13" s="4" t="str">
        <f t="shared" si="10"/>
        <v/>
      </c>
      <c r="AI13" s="4" t="str">
        <f t="shared" si="26"/>
        <v/>
      </c>
      <c r="AJ13" s="4" t="str">
        <f t="shared" si="27"/>
        <v/>
      </c>
      <c r="AK13" s="4" t="str">
        <f t="shared" si="28"/>
        <v/>
      </c>
      <c r="AL13" s="4" t="str">
        <f t="shared" si="11"/>
        <v/>
      </c>
      <c r="AM13" s="4" t="str">
        <f t="shared" si="12"/>
        <v/>
      </c>
      <c r="AN13" s="4" t="str">
        <f t="shared" si="13"/>
        <v/>
      </c>
      <c r="AO13" s="4" t="str">
        <f t="shared" si="14"/>
        <v/>
      </c>
      <c r="AP13" s="4" t="str">
        <f t="shared" si="15"/>
        <v/>
      </c>
      <c r="AQ13" s="4">
        <f t="shared" si="16"/>
        <v>0</v>
      </c>
      <c r="AR13" s="4" t="str">
        <f t="shared" si="17"/>
        <v>999:99.99</v>
      </c>
      <c r="AS13" s="4" t="str">
        <f t="shared" si="18"/>
        <v>999:99.99</v>
      </c>
      <c r="AT13" s="4" t="str">
        <f t="shared" si="19"/>
        <v>999:99.99</v>
      </c>
      <c r="AU13" s="4" t="str">
        <f t="shared" si="20"/>
        <v>999:99.99</v>
      </c>
      <c r="AV13" s="4">
        <f t="shared" si="29"/>
        <v>0</v>
      </c>
      <c r="AW13" s="4">
        <f t="shared" si="30"/>
        <v>0</v>
      </c>
      <c r="AX13" s="4">
        <f t="shared" si="31"/>
        <v>0</v>
      </c>
      <c r="AY13" s="4" t="str">
        <f t="shared" si="21"/>
        <v>19000100</v>
      </c>
      <c r="AZ13" s="4" t="str">
        <f t="shared" si="32"/>
        <v/>
      </c>
      <c r="BA13" s="4">
        <v>8</v>
      </c>
      <c r="BB13" s="4" t="s">
        <v>197</v>
      </c>
      <c r="BC13" s="4" t="str">
        <f t="shared" si="33"/>
        <v/>
      </c>
      <c r="BD13" s="4" t="str">
        <f t="shared" si="34"/>
        <v/>
      </c>
      <c r="BE13" s="4" t="s">
        <v>199</v>
      </c>
      <c r="BF13" s="4">
        <v>1</v>
      </c>
      <c r="BG13" s="4">
        <v>5</v>
      </c>
    </row>
    <row r="14" spans="1:59" ht="16.5" customHeight="1" x14ac:dyDescent="0.15">
      <c r="A14" s="7" t="str">
        <f t="shared" si="35"/>
        <v/>
      </c>
      <c r="B14" s="147"/>
      <c r="C14" s="148"/>
      <c r="D14" s="151"/>
      <c r="E14" s="151"/>
      <c r="F14" s="151"/>
      <c r="G14" s="151"/>
      <c r="H14" s="150"/>
      <c r="I14" s="161"/>
      <c r="J14" s="113"/>
      <c r="K14" s="100"/>
      <c r="L14" s="113"/>
      <c r="M14" s="100"/>
      <c r="N14" s="113"/>
      <c r="O14" s="100"/>
      <c r="P14" s="7" t="str">
        <f t="shared" si="0"/>
        <v/>
      </c>
      <c r="Q14" s="123" t="str">
        <f t="shared" si="22"/>
        <v/>
      </c>
      <c r="R14" s="123" t="str">
        <f>IF(ISERROR(VLOOKUP(AZ14,BA$6:$BB$41,2,0)),"",VLOOKUP(AZ14,BA$6:$BB$41,2,0))</f>
        <v/>
      </c>
      <c r="S14" s="12">
        <f t="shared" si="1"/>
        <v>0</v>
      </c>
      <c r="T14" s="12">
        <f t="shared" si="2"/>
        <v>0</v>
      </c>
      <c r="U14" s="4" t="str">
        <f t="shared" si="3"/>
        <v/>
      </c>
      <c r="V14" s="4" t="str">
        <f t="shared" si="4"/>
        <v/>
      </c>
      <c r="W14" s="24"/>
      <c r="Y14" s="4">
        <f t="shared" si="5"/>
        <v>0</v>
      </c>
      <c r="Z14" s="4">
        <f t="shared" si="23"/>
        <v>0</v>
      </c>
      <c r="AA14" s="4" t="str">
        <f t="shared" si="24"/>
        <v/>
      </c>
      <c r="AB14" s="4" t="str">
        <f t="shared" si="6"/>
        <v/>
      </c>
      <c r="AC14" s="12">
        <f t="shared" si="7"/>
        <v>0</v>
      </c>
      <c r="AD14" s="9" t="str">
        <f t="shared" si="25"/>
        <v/>
      </c>
      <c r="AE14" s="4">
        <v>0</v>
      </c>
      <c r="AF14" s="4" t="str">
        <f t="shared" si="8"/>
        <v xml:space="preserve"> </v>
      </c>
      <c r="AG14" s="4" t="str">
        <f t="shared" si="9"/>
        <v xml:space="preserve">  </v>
      </c>
      <c r="AH14" s="4" t="str">
        <f t="shared" si="10"/>
        <v/>
      </c>
      <c r="AI14" s="4" t="str">
        <f t="shared" si="26"/>
        <v/>
      </c>
      <c r="AJ14" s="4" t="str">
        <f t="shared" si="27"/>
        <v/>
      </c>
      <c r="AK14" s="4" t="str">
        <f t="shared" si="28"/>
        <v/>
      </c>
      <c r="AL14" s="4" t="str">
        <f t="shared" si="11"/>
        <v/>
      </c>
      <c r="AM14" s="4" t="str">
        <f t="shared" si="12"/>
        <v/>
      </c>
      <c r="AN14" s="4" t="str">
        <f t="shared" si="13"/>
        <v/>
      </c>
      <c r="AO14" s="4" t="str">
        <f t="shared" si="14"/>
        <v/>
      </c>
      <c r="AP14" s="4" t="str">
        <f t="shared" si="15"/>
        <v/>
      </c>
      <c r="AQ14" s="4">
        <f t="shared" si="16"/>
        <v>0</v>
      </c>
      <c r="AR14" s="4" t="str">
        <f t="shared" si="17"/>
        <v>999:99.99</v>
      </c>
      <c r="AS14" s="4" t="str">
        <f t="shared" si="18"/>
        <v>999:99.99</v>
      </c>
      <c r="AT14" s="4" t="str">
        <f t="shared" si="19"/>
        <v>999:99.99</v>
      </c>
      <c r="AU14" s="4" t="str">
        <f t="shared" si="20"/>
        <v>999:99.99</v>
      </c>
      <c r="AV14" s="4">
        <f t="shared" si="29"/>
        <v>0</v>
      </c>
      <c r="AW14" s="4">
        <f t="shared" si="30"/>
        <v>0</v>
      </c>
      <c r="AX14" s="4">
        <f t="shared" si="31"/>
        <v>0</v>
      </c>
      <c r="AY14" s="4" t="str">
        <f t="shared" si="21"/>
        <v>19000100</v>
      </c>
      <c r="AZ14" s="4" t="str">
        <f t="shared" si="32"/>
        <v/>
      </c>
      <c r="BA14" s="4">
        <v>9</v>
      </c>
      <c r="BB14" s="4" t="s">
        <v>198</v>
      </c>
      <c r="BC14" s="4" t="str">
        <f t="shared" si="33"/>
        <v/>
      </c>
      <c r="BD14" s="4" t="str">
        <f t="shared" si="34"/>
        <v/>
      </c>
      <c r="BE14" s="4" t="s">
        <v>200</v>
      </c>
      <c r="BF14" s="4">
        <v>1</v>
      </c>
      <c r="BG14" s="4">
        <v>6</v>
      </c>
    </row>
    <row r="15" spans="1:59" ht="16.5" customHeight="1" x14ac:dyDescent="0.15">
      <c r="A15" s="7" t="str">
        <f t="shared" si="35"/>
        <v/>
      </c>
      <c r="B15" s="147"/>
      <c r="C15" s="148"/>
      <c r="D15" s="151"/>
      <c r="E15" s="151"/>
      <c r="F15" s="151"/>
      <c r="G15" s="151"/>
      <c r="H15" s="150"/>
      <c r="I15" s="161"/>
      <c r="J15" s="113"/>
      <c r="K15" s="100"/>
      <c r="L15" s="113"/>
      <c r="M15" s="100"/>
      <c r="N15" s="113"/>
      <c r="O15" s="100"/>
      <c r="P15" s="7" t="str">
        <f t="shared" si="0"/>
        <v/>
      </c>
      <c r="Q15" s="123" t="str">
        <f t="shared" si="22"/>
        <v/>
      </c>
      <c r="R15" s="123" t="str">
        <f>IF(ISERROR(VLOOKUP(AZ15,BA$6:$BB$41,2,0)),"",VLOOKUP(AZ15,BA$6:$BB$41,2,0))</f>
        <v/>
      </c>
      <c r="S15" s="12">
        <f t="shared" si="1"/>
        <v>0</v>
      </c>
      <c r="T15" s="12">
        <f t="shared" si="2"/>
        <v>0</v>
      </c>
      <c r="U15" s="4" t="str">
        <f t="shared" si="3"/>
        <v/>
      </c>
      <c r="V15" s="4" t="str">
        <f t="shared" si="4"/>
        <v/>
      </c>
      <c r="W15" s="24"/>
      <c r="Y15" s="4">
        <f t="shared" si="5"/>
        <v>0</v>
      </c>
      <c r="Z15" s="4">
        <f t="shared" si="23"/>
        <v>0</v>
      </c>
      <c r="AA15" s="4" t="str">
        <f t="shared" si="24"/>
        <v/>
      </c>
      <c r="AB15" s="4" t="str">
        <f t="shared" si="6"/>
        <v/>
      </c>
      <c r="AC15" s="12">
        <f t="shared" si="7"/>
        <v>0</v>
      </c>
      <c r="AD15" s="9" t="str">
        <f t="shared" si="25"/>
        <v/>
      </c>
      <c r="AE15" s="4">
        <v>0</v>
      </c>
      <c r="AF15" s="4" t="str">
        <f t="shared" si="8"/>
        <v xml:space="preserve"> </v>
      </c>
      <c r="AG15" s="4" t="str">
        <f t="shared" si="9"/>
        <v xml:space="preserve">  </v>
      </c>
      <c r="AH15" s="4" t="str">
        <f t="shared" si="10"/>
        <v/>
      </c>
      <c r="AI15" s="4" t="str">
        <f t="shared" si="26"/>
        <v/>
      </c>
      <c r="AJ15" s="4" t="str">
        <f t="shared" si="27"/>
        <v/>
      </c>
      <c r="AK15" s="4" t="str">
        <f t="shared" si="28"/>
        <v/>
      </c>
      <c r="AL15" s="4" t="str">
        <f t="shared" si="11"/>
        <v/>
      </c>
      <c r="AM15" s="4" t="str">
        <f t="shared" si="12"/>
        <v/>
      </c>
      <c r="AN15" s="4" t="str">
        <f t="shared" si="13"/>
        <v/>
      </c>
      <c r="AO15" s="4" t="str">
        <f t="shared" si="14"/>
        <v/>
      </c>
      <c r="AP15" s="4" t="str">
        <f t="shared" si="15"/>
        <v/>
      </c>
      <c r="AQ15" s="4">
        <f t="shared" si="16"/>
        <v>0</v>
      </c>
      <c r="AR15" s="4" t="str">
        <f t="shared" si="17"/>
        <v>999:99.99</v>
      </c>
      <c r="AS15" s="4" t="str">
        <f t="shared" si="18"/>
        <v>999:99.99</v>
      </c>
      <c r="AT15" s="4" t="str">
        <f t="shared" si="19"/>
        <v>999:99.99</v>
      </c>
      <c r="AU15" s="4" t="str">
        <f t="shared" si="20"/>
        <v>999:99.99</v>
      </c>
      <c r="AV15" s="4">
        <f t="shared" si="29"/>
        <v>0</v>
      </c>
      <c r="AW15" s="4">
        <f t="shared" si="30"/>
        <v>0</v>
      </c>
      <c r="AX15" s="4">
        <f t="shared" si="31"/>
        <v>0</v>
      </c>
      <c r="AY15" s="4" t="str">
        <f t="shared" si="21"/>
        <v>19000100</v>
      </c>
      <c r="AZ15" s="4" t="str">
        <f t="shared" si="32"/>
        <v/>
      </c>
      <c r="BA15" s="4">
        <v>10</v>
      </c>
      <c r="BB15" s="4" t="s">
        <v>199</v>
      </c>
      <c r="BC15" s="4" t="str">
        <f t="shared" si="33"/>
        <v/>
      </c>
      <c r="BD15" s="4" t="str">
        <f t="shared" si="34"/>
        <v/>
      </c>
      <c r="BE15" s="4" t="s">
        <v>201</v>
      </c>
      <c r="BF15" s="4">
        <v>2</v>
      </c>
      <c r="BG15" s="4">
        <v>1</v>
      </c>
    </row>
    <row r="16" spans="1:59" ht="16.5" customHeight="1" x14ac:dyDescent="0.15">
      <c r="A16" s="7" t="str">
        <f t="shared" si="35"/>
        <v/>
      </c>
      <c r="B16" s="147"/>
      <c r="C16" s="148"/>
      <c r="D16" s="151"/>
      <c r="E16" s="151"/>
      <c r="F16" s="151"/>
      <c r="G16" s="151"/>
      <c r="H16" s="150"/>
      <c r="I16" s="161"/>
      <c r="J16" s="113"/>
      <c r="K16" s="100"/>
      <c r="L16" s="113"/>
      <c r="M16" s="100"/>
      <c r="N16" s="113"/>
      <c r="O16" s="100"/>
      <c r="P16" s="7" t="str">
        <f t="shared" si="0"/>
        <v/>
      </c>
      <c r="Q16" s="123" t="str">
        <f t="shared" si="22"/>
        <v/>
      </c>
      <c r="R16" s="123" t="str">
        <f>IF(ISERROR(VLOOKUP(AZ16,BA$6:$BB$41,2,0)),"",VLOOKUP(AZ16,BA$6:$BB$41,2,0))</f>
        <v/>
      </c>
      <c r="S16" s="12">
        <f t="shared" si="1"/>
        <v>0</v>
      </c>
      <c r="T16" s="12">
        <f t="shared" si="2"/>
        <v>0</v>
      </c>
      <c r="U16" s="4" t="str">
        <f t="shared" si="3"/>
        <v/>
      </c>
      <c r="V16" s="4" t="str">
        <f t="shared" si="4"/>
        <v/>
      </c>
      <c r="W16" s="24"/>
      <c r="Y16" s="4">
        <f t="shared" si="5"/>
        <v>0</v>
      </c>
      <c r="Z16" s="4">
        <f t="shared" si="23"/>
        <v>0</v>
      </c>
      <c r="AA16" s="4" t="str">
        <f t="shared" si="24"/>
        <v/>
      </c>
      <c r="AB16" s="4" t="str">
        <f t="shared" si="6"/>
        <v/>
      </c>
      <c r="AC16" s="12">
        <f t="shared" si="7"/>
        <v>0</v>
      </c>
      <c r="AD16" s="9" t="str">
        <f t="shared" si="25"/>
        <v/>
      </c>
      <c r="AE16" s="4">
        <v>0</v>
      </c>
      <c r="AF16" s="4" t="str">
        <f t="shared" si="8"/>
        <v xml:space="preserve"> </v>
      </c>
      <c r="AG16" s="4" t="str">
        <f t="shared" si="9"/>
        <v xml:space="preserve">  </v>
      </c>
      <c r="AH16" s="4" t="str">
        <f t="shared" si="10"/>
        <v/>
      </c>
      <c r="AI16" s="4" t="str">
        <f t="shared" si="26"/>
        <v/>
      </c>
      <c r="AJ16" s="4" t="str">
        <f t="shared" si="27"/>
        <v/>
      </c>
      <c r="AK16" s="4" t="str">
        <f t="shared" si="28"/>
        <v/>
      </c>
      <c r="AL16" s="4" t="str">
        <f t="shared" si="11"/>
        <v/>
      </c>
      <c r="AM16" s="4" t="str">
        <f t="shared" si="12"/>
        <v/>
      </c>
      <c r="AN16" s="4" t="str">
        <f t="shared" si="13"/>
        <v/>
      </c>
      <c r="AO16" s="4" t="str">
        <f t="shared" si="14"/>
        <v/>
      </c>
      <c r="AP16" s="4" t="str">
        <f t="shared" si="15"/>
        <v/>
      </c>
      <c r="AQ16" s="4">
        <f t="shared" si="16"/>
        <v>0</v>
      </c>
      <c r="AR16" s="4" t="str">
        <f t="shared" si="17"/>
        <v>999:99.99</v>
      </c>
      <c r="AS16" s="4" t="str">
        <f t="shared" si="18"/>
        <v>999:99.99</v>
      </c>
      <c r="AT16" s="4" t="str">
        <f t="shared" si="19"/>
        <v>999:99.99</v>
      </c>
      <c r="AU16" s="4" t="str">
        <f t="shared" si="20"/>
        <v>999:99.99</v>
      </c>
      <c r="AV16" s="4">
        <f t="shared" si="29"/>
        <v>0</v>
      </c>
      <c r="AW16" s="4">
        <f t="shared" si="30"/>
        <v>0</v>
      </c>
      <c r="AX16" s="4">
        <f t="shared" si="31"/>
        <v>0</v>
      </c>
      <c r="AY16" s="4" t="str">
        <f t="shared" si="21"/>
        <v>19000100</v>
      </c>
      <c r="AZ16" s="4" t="str">
        <f t="shared" si="32"/>
        <v/>
      </c>
      <c r="BA16" s="4">
        <v>11</v>
      </c>
      <c r="BB16" s="4" t="s">
        <v>200</v>
      </c>
      <c r="BC16" s="4" t="str">
        <f t="shared" si="33"/>
        <v/>
      </c>
      <c r="BD16" s="4" t="str">
        <f t="shared" si="34"/>
        <v/>
      </c>
      <c r="BE16" s="4" t="s">
        <v>202</v>
      </c>
      <c r="BF16" s="4">
        <v>2</v>
      </c>
      <c r="BG16" s="4">
        <v>2</v>
      </c>
    </row>
    <row r="17" spans="1:59" ht="16.5" customHeight="1" x14ac:dyDescent="0.15">
      <c r="A17" s="7" t="str">
        <f t="shared" si="35"/>
        <v/>
      </c>
      <c r="B17" s="147"/>
      <c r="C17" s="148"/>
      <c r="D17" s="151"/>
      <c r="E17" s="151"/>
      <c r="F17" s="151"/>
      <c r="G17" s="151"/>
      <c r="H17" s="150"/>
      <c r="I17" s="161"/>
      <c r="J17" s="113"/>
      <c r="K17" s="100"/>
      <c r="L17" s="113"/>
      <c r="M17" s="100"/>
      <c r="N17" s="113"/>
      <c r="O17" s="100"/>
      <c r="P17" s="7" t="str">
        <f t="shared" si="0"/>
        <v/>
      </c>
      <c r="Q17" s="123" t="str">
        <f t="shared" si="22"/>
        <v/>
      </c>
      <c r="R17" s="123" t="str">
        <f>IF(ISERROR(VLOOKUP(AZ17,BA$6:$BB$41,2,0)),"",VLOOKUP(AZ17,BA$6:$BB$41,2,0))</f>
        <v/>
      </c>
      <c r="S17" s="12">
        <f t="shared" si="1"/>
        <v>0</v>
      </c>
      <c r="T17" s="12">
        <f t="shared" si="2"/>
        <v>0</v>
      </c>
      <c r="U17" s="4" t="str">
        <f t="shared" si="3"/>
        <v/>
      </c>
      <c r="V17" s="4" t="str">
        <f t="shared" si="4"/>
        <v/>
      </c>
      <c r="W17" s="24"/>
      <c r="Y17" s="4">
        <f t="shared" si="5"/>
        <v>0</v>
      </c>
      <c r="Z17" s="4">
        <f t="shared" si="23"/>
        <v>0</v>
      </c>
      <c r="AA17" s="4" t="str">
        <f t="shared" si="24"/>
        <v/>
      </c>
      <c r="AB17" s="4" t="str">
        <f t="shared" si="6"/>
        <v/>
      </c>
      <c r="AC17" s="12">
        <f t="shared" si="7"/>
        <v>0</v>
      </c>
      <c r="AD17" s="9" t="str">
        <f t="shared" si="25"/>
        <v/>
      </c>
      <c r="AE17" s="4">
        <v>0</v>
      </c>
      <c r="AF17" s="4" t="str">
        <f t="shared" si="8"/>
        <v xml:space="preserve"> </v>
      </c>
      <c r="AG17" s="4" t="str">
        <f t="shared" si="9"/>
        <v xml:space="preserve">  </v>
      </c>
      <c r="AH17" s="4" t="str">
        <f t="shared" si="10"/>
        <v/>
      </c>
      <c r="AI17" s="4" t="str">
        <f t="shared" si="26"/>
        <v/>
      </c>
      <c r="AJ17" s="4" t="str">
        <f t="shared" si="27"/>
        <v/>
      </c>
      <c r="AK17" s="4" t="str">
        <f t="shared" si="28"/>
        <v/>
      </c>
      <c r="AL17" s="4" t="str">
        <f t="shared" si="11"/>
        <v/>
      </c>
      <c r="AM17" s="4" t="str">
        <f t="shared" si="12"/>
        <v/>
      </c>
      <c r="AN17" s="4" t="str">
        <f t="shared" si="13"/>
        <v/>
      </c>
      <c r="AO17" s="4" t="str">
        <f t="shared" si="14"/>
        <v/>
      </c>
      <c r="AP17" s="4" t="str">
        <f t="shared" si="15"/>
        <v/>
      </c>
      <c r="AQ17" s="4">
        <f t="shared" si="16"/>
        <v>0</v>
      </c>
      <c r="AR17" s="4" t="str">
        <f t="shared" si="17"/>
        <v>999:99.99</v>
      </c>
      <c r="AS17" s="4" t="str">
        <f t="shared" si="18"/>
        <v>999:99.99</v>
      </c>
      <c r="AT17" s="4" t="str">
        <f t="shared" si="19"/>
        <v>999:99.99</v>
      </c>
      <c r="AU17" s="4" t="str">
        <f t="shared" si="20"/>
        <v>999:99.99</v>
      </c>
      <c r="AV17" s="4">
        <f t="shared" si="29"/>
        <v>0</v>
      </c>
      <c r="AW17" s="4">
        <f t="shared" si="30"/>
        <v>0</v>
      </c>
      <c r="AX17" s="4">
        <f t="shared" si="31"/>
        <v>0</v>
      </c>
      <c r="AY17" s="4" t="str">
        <f t="shared" si="21"/>
        <v>19000100</v>
      </c>
      <c r="AZ17" s="4" t="str">
        <f t="shared" si="32"/>
        <v/>
      </c>
      <c r="BA17" s="4">
        <v>12</v>
      </c>
      <c r="BB17" s="4" t="s">
        <v>201</v>
      </c>
      <c r="BC17" s="4" t="str">
        <f t="shared" si="33"/>
        <v/>
      </c>
      <c r="BD17" s="4" t="str">
        <f t="shared" si="34"/>
        <v/>
      </c>
      <c r="BE17" s="4" t="s">
        <v>203</v>
      </c>
      <c r="BF17" s="4">
        <v>2</v>
      </c>
      <c r="BG17" s="4">
        <v>3</v>
      </c>
    </row>
    <row r="18" spans="1:59" ht="16.5" customHeight="1" x14ac:dyDescent="0.15">
      <c r="A18" s="7" t="str">
        <f t="shared" si="35"/>
        <v/>
      </c>
      <c r="B18" s="147"/>
      <c r="C18" s="148"/>
      <c r="D18" s="151"/>
      <c r="E18" s="151"/>
      <c r="F18" s="151"/>
      <c r="G18" s="151"/>
      <c r="H18" s="150"/>
      <c r="I18" s="161"/>
      <c r="J18" s="113"/>
      <c r="K18" s="100"/>
      <c r="L18" s="113"/>
      <c r="M18" s="100"/>
      <c r="N18" s="113"/>
      <c r="O18" s="100"/>
      <c r="P18" s="7" t="str">
        <f t="shared" si="0"/>
        <v/>
      </c>
      <c r="Q18" s="123" t="str">
        <f t="shared" si="22"/>
        <v/>
      </c>
      <c r="R18" s="123" t="str">
        <f>IF(ISERROR(VLOOKUP(AZ18,BA$6:$BB$41,2,0)),"",VLOOKUP(AZ18,BA$6:$BB$41,2,0))</f>
        <v/>
      </c>
      <c r="S18" s="12">
        <f t="shared" si="1"/>
        <v>0</v>
      </c>
      <c r="T18" s="12">
        <f t="shared" si="2"/>
        <v>0</v>
      </c>
      <c r="U18" s="4" t="str">
        <f t="shared" si="3"/>
        <v/>
      </c>
      <c r="V18" s="4" t="str">
        <f t="shared" si="4"/>
        <v/>
      </c>
      <c r="W18" s="24"/>
      <c r="Y18" s="4">
        <f t="shared" si="5"/>
        <v>0</v>
      </c>
      <c r="Z18" s="4">
        <f t="shared" si="23"/>
        <v>0</v>
      </c>
      <c r="AA18" s="4" t="str">
        <f t="shared" si="24"/>
        <v/>
      </c>
      <c r="AB18" s="4" t="str">
        <f t="shared" si="6"/>
        <v/>
      </c>
      <c r="AC18" s="12">
        <f t="shared" si="7"/>
        <v>0</v>
      </c>
      <c r="AD18" s="9" t="str">
        <f t="shared" si="25"/>
        <v/>
      </c>
      <c r="AE18" s="4">
        <v>0</v>
      </c>
      <c r="AF18" s="4" t="str">
        <f t="shared" si="8"/>
        <v xml:space="preserve"> </v>
      </c>
      <c r="AG18" s="4" t="str">
        <f t="shared" si="9"/>
        <v xml:space="preserve">  </v>
      </c>
      <c r="AH18" s="4" t="str">
        <f t="shared" si="10"/>
        <v/>
      </c>
      <c r="AI18" s="4" t="str">
        <f t="shared" si="26"/>
        <v/>
      </c>
      <c r="AJ18" s="4" t="str">
        <f t="shared" si="27"/>
        <v/>
      </c>
      <c r="AK18" s="4" t="str">
        <f t="shared" si="28"/>
        <v/>
      </c>
      <c r="AL18" s="4" t="str">
        <f t="shared" si="11"/>
        <v/>
      </c>
      <c r="AM18" s="4" t="str">
        <f t="shared" si="12"/>
        <v/>
      </c>
      <c r="AN18" s="4" t="str">
        <f t="shared" si="13"/>
        <v/>
      </c>
      <c r="AO18" s="4" t="str">
        <f t="shared" si="14"/>
        <v/>
      </c>
      <c r="AP18" s="4" t="str">
        <f t="shared" si="15"/>
        <v/>
      </c>
      <c r="AQ18" s="4">
        <f t="shared" si="16"/>
        <v>0</v>
      </c>
      <c r="AR18" s="4" t="str">
        <f t="shared" si="17"/>
        <v>999:99.99</v>
      </c>
      <c r="AS18" s="4" t="str">
        <f t="shared" si="18"/>
        <v>999:99.99</v>
      </c>
      <c r="AT18" s="4" t="str">
        <f t="shared" si="19"/>
        <v>999:99.99</v>
      </c>
      <c r="AU18" s="4" t="str">
        <f t="shared" si="20"/>
        <v>999:99.99</v>
      </c>
      <c r="AV18" s="4">
        <f t="shared" si="29"/>
        <v>0</v>
      </c>
      <c r="AW18" s="4">
        <f t="shared" si="30"/>
        <v>0</v>
      </c>
      <c r="AX18" s="4">
        <f t="shared" si="31"/>
        <v>0</v>
      </c>
      <c r="AY18" s="4" t="str">
        <f t="shared" si="21"/>
        <v>19000100</v>
      </c>
      <c r="AZ18" s="4" t="str">
        <f t="shared" si="32"/>
        <v/>
      </c>
      <c r="BA18" s="4">
        <v>13</v>
      </c>
      <c r="BB18" s="4" t="s">
        <v>202</v>
      </c>
      <c r="BC18" s="4" t="str">
        <f t="shared" si="33"/>
        <v/>
      </c>
      <c r="BD18" s="4" t="str">
        <f t="shared" si="34"/>
        <v/>
      </c>
      <c r="BE18" s="4" t="s">
        <v>204</v>
      </c>
      <c r="BF18" s="4">
        <v>3</v>
      </c>
      <c r="BG18" s="4">
        <v>1</v>
      </c>
    </row>
    <row r="19" spans="1:59" ht="16.5" customHeight="1" x14ac:dyDescent="0.15">
      <c r="A19" s="7" t="str">
        <f t="shared" si="35"/>
        <v/>
      </c>
      <c r="B19" s="147"/>
      <c r="C19" s="148"/>
      <c r="D19" s="149"/>
      <c r="E19" s="149"/>
      <c r="F19" s="149"/>
      <c r="G19" s="149"/>
      <c r="H19" s="150"/>
      <c r="I19" s="161"/>
      <c r="J19" s="113"/>
      <c r="K19" s="100"/>
      <c r="L19" s="113"/>
      <c r="M19" s="100"/>
      <c r="N19" s="113"/>
      <c r="O19" s="100"/>
      <c r="P19" s="7" t="str">
        <f t="shared" si="0"/>
        <v/>
      </c>
      <c r="Q19" s="123" t="str">
        <f t="shared" si="22"/>
        <v/>
      </c>
      <c r="R19" s="123" t="str">
        <f>IF(ISERROR(VLOOKUP(AZ19,BA$6:$BB$41,2,0)),"",VLOOKUP(AZ19,BA$6:$BB$41,2,0))</f>
        <v/>
      </c>
      <c r="S19" s="12">
        <f t="shared" si="1"/>
        <v>0</v>
      </c>
      <c r="T19" s="12">
        <f t="shared" si="2"/>
        <v>0</v>
      </c>
      <c r="U19" s="4" t="str">
        <f t="shared" si="3"/>
        <v/>
      </c>
      <c r="V19" s="4" t="str">
        <f t="shared" si="4"/>
        <v/>
      </c>
      <c r="W19" s="24"/>
      <c r="X19"/>
      <c r="Y19" s="4">
        <f t="shared" si="5"/>
        <v>0</v>
      </c>
      <c r="Z19" s="4">
        <f t="shared" si="23"/>
        <v>0</v>
      </c>
      <c r="AA19" s="4" t="str">
        <f t="shared" si="24"/>
        <v/>
      </c>
      <c r="AB19" s="4" t="str">
        <f t="shared" si="6"/>
        <v/>
      </c>
      <c r="AC19" s="12">
        <f t="shared" si="7"/>
        <v>0</v>
      </c>
      <c r="AD19" s="9" t="str">
        <f t="shared" si="25"/>
        <v/>
      </c>
      <c r="AE19" s="4">
        <v>0</v>
      </c>
      <c r="AF19" s="4" t="str">
        <f t="shared" si="8"/>
        <v xml:space="preserve"> </v>
      </c>
      <c r="AG19" s="4" t="str">
        <f t="shared" si="9"/>
        <v xml:space="preserve">  </v>
      </c>
      <c r="AH19" s="4" t="str">
        <f t="shared" si="10"/>
        <v/>
      </c>
      <c r="AI19" s="4" t="str">
        <f t="shared" si="26"/>
        <v/>
      </c>
      <c r="AJ19" s="4" t="str">
        <f t="shared" si="27"/>
        <v/>
      </c>
      <c r="AK19" s="4" t="str">
        <f t="shared" si="28"/>
        <v/>
      </c>
      <c r="AL19" s="4" t="str">
        <f t="shared" si="11"/>
        <v/>
      </c>
      <c r="AM19" s="4" t="str">
        <f t="shared" si="12"/>
        <v/>
      </c>
      <c r="AN19" s="4" t="str">
        <f t="shared" si="13"/>
        <v/>
      </c>
      <c r="AO19" s="4" t="str">
        <f t="shared" si="14"/>
        <v/>
      </c>
      <c r="AP19" s="4" t="str">
        <f t="shared" si="15"/>
        <v/>
      </c>
      <c r="AQ19" s="4">
        <f t="shared" si="16"/>
        <v>0</v>
      </c>
      <c r="AR19" s="4" t="str">
        <f t="shared" si="17"/>
        <v>999:99.99</v>
      </c>
      <c r="AS19" s="4" t="str">
        <f t="shared" si="18"/>
        <v>999:99.99</v>
      </c>
      <c r="AT19" s="4" t="str">
        <f t="shared" si="19"/>
        <v>999:99.99</v>
      </c>
      <c r="AU19" s="4" t="str">
        <f t="shared" si="20"/>
        <v>999:99.99</v>
      </c>
      <c r="AV19" s="4">
        <f t="shared" si="29"/>
        <v>0</v>
      </c>
      <c r="AW19" s="4">
        <f t="shared" si="30"/>
        <v>0</v>
      </c>
      <c r="AX19" s="4">
        <f t="shared" si="31"/>
        <v>0</v>
      </c>
      <c r="AY19" s="4" t="str">
        <f t="shared" si="21"/>
        <v>19000100</v>
      </c>
      <c r="AZ19" s="4" t="str">
        <f t="shared" si="32"/>
        <v/>
      </c>
      <c r="BA19" s="4">
        <v>14</v>
      </c>
      <c r="BB19" s="4" t="s">
        <v>203</v>
      </c>
      <c r="BC19" s="4" t="str">
        <f t="shared" si="33"/>
        <v/>
      </c>
      <c r="BD19" s="4" t="str">
        <f t="shared" si="34"/>
        <v/>
      </c>
      <c r="BE19" s="4" t="s">
        <v>205</v>
      </c>
      <c r="BF19" s="4">
        <v>3</v>
      </c>
      <c r="BG19" s="4">
        <v>2</v>
      </c>
    </row>
    <row r="20" spans="1:59" ht="16.5" customHeight="1" x14ac:dyDescent="0.15">
      <c r="A20" s="7" t="str">
        <f t="shared" si="35"/>
        <v/>
      </c>
      <c r="B20" s="147"/>
      <c r="C20" s="148"/>
      <c r="D20" s="149"/>
      <c r="E20" s="149"/>
      <c r="F20" s="149"/>
      <c r="G20" s="149"/>
      <c r="H20" s="150"/>
      <c r="I20" s="161"/>
      <c r="J20" s="113"/>
      <c r="K20" s="100"/>
      <c r="L20" s="113"/>
      <c r="M20" s="100"/>
      <c r="N20" s="113"/>
      <c r="O20" s="100"/>
      <c r="P20" s="7" t="str">
        <f t="shared" si="0"/>
        <v/>
      </c>
      <c r="Q20" s="123" t="str">
        <f t="shared" si="22"/>
        <v/>
      </c>
      <c r="R20" s="123" t="str">
        <f>IF(ISERROR(VLOOKUP(AZ20,BA$6:$BB$41,2,0)),"",VLOOKUP(AZ20,BA$6:$BB$41,2,0))</f>
        <v/>
      </c>
      <c r="S20" s="12">
        <f t="shared" si="1"/>
        <v>0</v>
      </c>
      <c r="T20" s="12">
        <f t="shared" si="2"/>
        <v>0</v>
      </c>
      <c r="U20" s="4" t="str">
        <f t="shared" si="3"/>
        <v/>
      </c>
      <c r="V20" s="4" t="str">
        <f t="shared" si="4"/>
        <v/>
      </c>
      <c r="W20" s="24"/>
      <c r="X20"/>
      <c r="Y20" s="4">
        <f t="shared" si="5"/>
        <v>0</v>
      </c>
      <c r="Z20" s="4">
        <f t="shared" si="23"/>
        <v>0</v>
      </c>
      <c r="AA20" s="4" t="str">
        <f t="shared" si="24"/>
        <v/>
      </c>
      <c r="AB20" s="4" t="str">
        <f t="shared" si="6"/>
        <v/>
      </c>
      <c r="AC20" s="12">
        <f t="shared" si="7"/>
        <v>0</v>
      </c>
      <c r="AD20" s="9" t="str">
        <f t="shared" si="25"/>
        <v/>
      </c>
      <c r="AE20" s="4">
        <v>0</v>
      </c>
      <c r="AF20" s="4" t="str">
        <f t="shared" si="8"/>
        <v xml:space="preserve"> </v>
      </c>
      <c r="AG20" s="4" t="str">
        <f t="shared" si="9"/>
        <v xml:space="preserve">  </v>
      </c>
      <c r="AH20" s="4" t="str">
        <f t="shared" si="10"/>
        <v/>
      </c>
      <c r="AI20" s="4" t="str">
        <f t="shared" si="26"/>
        <v/>
      </c>
      <c r="AJ20" s="4" t="str">
        <f t="shared" si="27"/>
        <v/>
      </c>
      <c r="AK20" s="4" t="str">
        <f t="shared" si="28"/>
        <v/>
      </c>
      <c r="AL20" s="4" t="str">
        <f t="shared" si="11"/>
        <v/>
      </c>
      <c r="AM20" s="4" t="str">
        <f t="shared" si="12"/>
        <v/>
      </c>
      <c r="AN20" s="4" t="str">
        <f t="shared" si="13"/>
        <v/>
      </c>
      <c r="AO20" s="4" t="str">
        <f t="shared" si="14"/>
        <v/>
      </c>
      <c r="AP20" s="4" t="str">
        <f t="shared" si="15"/>
        <v/>
      </c>
      <c r="AQ20" s="4">
        <f t="shared" si="16"/>
        <v>0</v>
      </c>
      <c r="AR20" s="4" t="str">
        <f t="shared" si="17"/>
        <v>999:99.99</v>
      </c>
      <c r="AS20" s="4" t="str">
        <f t="shared" si="18"/>
        <v>999:99.99</v>
      </c>
      <c r="AT20" s="4" t="str">
        <f t="shared" si="19"/>
        <v>999:99.99</v>
      </c>
      <c r="AU20" s="4" t="str">
        <f t="shared" si="20"/>
        <v>999:99.99</v>
      </c>
      <c r="AV20" s="4">
        <f t="shared" si="29"/>
        <v>0</v>
      </c>
      <c r="AW20" s="4">
        <f t="shared" si="30"/>
        <v>0</v>
      </c>
      <c r="AX20" s="4">
        <f t="shared" si="31"/>
        <v>0</v>
      </c>
      <c r="AY20" s="4" t="str">
        <f t="shared" si="21"/>
        <v>19000100</v>
      </c>
      <c r="AZ20" s="4" t="str">
        <f t="shared" si="32"/>
        <v/>
      </c>
      <c r="BA20" s="4">
        <v>15</v>
      </c>
      <c r="BB20" s="4" t="s">
        <v>204</v>
      </c>
      <c r="BC20" s="4" t="str">
        <f t="shared" si="33"/>
        <v/>
      </c>
      <c r="BD20" s="4" t="str">
        <f t="shared" si="34"/>
        <v/>
      </c>
      <c r="BE20" s="4" t="s">
        <v>206</v>
      </c>
      <c r="BF20" s="4">
        <v>3</v>
      </c>
      <c r="BG20" s="4">
        <v>3</v>
      </c>
    </row>
    <row r="21" spans="1:59" ht="16.5" customHeight="1" x14ac:dyDescent="0.15">
      <c r="A21" s="7" t="str">
        <f t="shared" si="35"/>
        <v/>
      </c>
      <c r="B21" s="147"/>
      <c r="C21" s="148"/>
      <c r="D21" s="149"/>
      <c r="E21" s="149"/>
      <c r="F21" s="149"/>
      <c r="G21" s="149"/>
      <c r="H21" s="150"/>
      <c r="I21" s="161"/>
      <c r="J21" s="113"/>
      <c r="K21" s="100"/>
      <c r="L21" s="113"/>
      <c r="M21" s="100"/>
      <c r="N21" s="113"/>
      <c r="O21" s="100"/>
      <c r="P21" s="7" t="str">
        <f t="shared" si="0"/>
        <v/>
      </c>
      <c r="Q21" s="123" t="str">
        <f t="shared" si="22"/>
        <v/>
      </c>
      <c r="R21" s="123" t="str">
        <f>IF(ISERROR(VLOOKUP(AZ21,BA$6:$BB$41,2,0)),"",VLOOKUP(AZ21,BA$6:$BB$41,2,0))</f>
        <v/>
      </c>
      <c r="S21" s="12">
        <f t="shared" si="1"/>
        <v>0</v>
      </c>
      <c r="T21" s="12">
        <f t="shared" si="2"/>
        <v>0</v>
      </c>
      <c r="U21" s="4" t="str">
        <f t="shared" si="3"/>
        <v/>
      </c>
      <c r="V21" s="4" t="str">
        <f t="shared" si="4"/>
        <v/>
      </c>
      <c r="W21" s="31"/>
      <c r="X21"/>
      <c r="Y21" s="4">
        <f t="shared" si="5"/>
        <v>0</v>
      </c>
      <c r="Z21" s="4">
        <f t="shared" si="23"/>
        <v>0</v>
      </c>
      <c r="AA21" s="4" t="str">
        <f t="shared" si="24"/>
        <v/>
      </c>
      <c r="AB21" s="4" t="str">
        <f t="shared" si="6"/>
        <v/>
      </c>
      <c r="AC21" s="12">
        <f t="shared" si="7"/>
        <v>0</v>
      </c>
      <c r="AD21" s="9" t="str">
        <f t="shared" si="25"/>
        <v/>
      </c>
      <c r="AE21" s="4">
        <v>0</v>
      </c>
      <c r="AF21" s="4" t="str">
        <f t="shared" si="8"/>
        <v xml:space="preserve"> </v>
      </c>
      <c r="AG21" s="4" t="str">
        <f t="shared" si="9"/>
        <v xml:space="preserve">  </v>
      </c>
      <c r="AH21" s="4" t="str">
        <f t="shared" si="10"/>
        <v/>
      </c>
      <c r="AI21" s="4" t="str">
        <f t="shared" si="26"/>
        <v/>
      </c>
      <c r="AJ21" s="4" t="str">
        <f t="shared" si="27"/>
        <v/>
      </c>
      <c r="AK21" s="4" t="str">
        <f t="shared" si="28"/>
        <v/>
      </c>
      <c r="AL21" s="4" t="str">
        <f t="shared" si="11"/>
        <v/>
      </c>
      <c r="AM21" s="4" t="str">
        <f t="shared" si="12"/>
        <v/>
      </c>
      <c r="AN21" s="4" t="str">
        <f t="shared" si="13"/>
        <v/>
      </c>
      <c r="AO21" s="4" t="str">
        <f t="shared" si="14"/>
        <v/>
      </c>
      <c r="AP21" s="4" t="str">
        <f t="shared" si="15"/>
        <v/>
      </c>
      <c r="AQ21" s="4">
        <f t="shared" si="16"/>
        <v>0</v>
      </c>
      <c r="AR21" s="4" t="str">
        <f t="shared" si="17"/>
        <v>999:99.99</v>
      </c>
      <c r="AS21" s="4" t="str">
        <f t="shared" si="18"/>
        <v>999:99.99</v>
      </c>
      <c r="AT21" s="4" t="str">
        <f t="shared" si="19"/>
        <v>999:99.99</v>
      </c>
      <c r="AU21" s="4" t="str">
        <f t="shared" si="20"/>
        <v>999:99.99</v>
      </c>
      <c r="AV21" s="4">
        <f t="shared" si="29"/>
        <v>0</v>
      </c>
      <c r="AW21" s="4">
        <f t="shared" si="30"/>
        <v>0</v>
      </c>
      <c r="AX21" s="4">
        <f t="shared" si="31"/>
        <v>0</v>
      </c>
      <c r="AY21" s="4" t="str">
        <f t="shared" si="21"/>
        <v>19000100</v>
      </c>
      <c r="AZ21" s="4" t="str">
        <f t="shared" si="32"/>
        <v/>
      </c>
      <c r="BA21" s="4">
        <v>16</v>
      </c>
      <c r="BB21" s="4" t="s">
        <v>205</v>
      </c>
      <c r="BC21" s="4" t="str">
        <f t="shared" si="33"/>
        <v/>
      </c>
      <c r="BD21" s="4" t="str">
        <f t="shared" si="34"/>
        <v/>
      </c>
      <c r="BE21" s="4" t="s">
        <v>207</v>
      </c>
      <c r="BF21" s="4">
        <v>4</v>
      </c>
      <c r="BG21" s="4">
        <v>1</v>
      </c>
    </row>
    <row r="22" spans="1:59" ht="16.5" customHeight="1" x14ac:dyDescent="0.15">
      <c r="A22" s="7" t="str">
        <f t="shared" si="35"/>
        <v/>
      </c>
      <c r="B22" s="147"/>
      <c r="C22" s="148"/>
      <c r="D22" s="149"/>
      <c r="E22" s="149"/>
      <c r="F22" s="149"/>
      <c r="G22" s="149"/>
      <c r="H22" s="150"/>
      <c r="I22" s="161"/>
      <c r="J22" s="113"/>
      <c r="K22" s="100"/>
      <c r="L22" s="113"/>
      <c r="M22" s="100"/>
      <c r="N22" s="113"/>
      <c r="O22" s="100"/>
      <c r="P22" s="7" t="str">
        <f t="shared" si="0"/>
        <v/>
      </c>
      <c r="Q22" s="123" t="str">
        <f t="shared" si="22"/>
        <v/>
      </c>
      <c r="R22" s="123" t="str">
        <f>IF(ISERROR(VLOOKUP(AZ22,BA$6:$BB$41,2,0)),"",VLOOKUP(AZ22,BA$6:$BB$41,2,0))</f>
        <v/>
      </c>
      <c r="S22" s="12">
        <f t="shared" ref="S22:S41" si="36">IF(H22="",0,IF(H22=J22,1,0))</f>
        <v>0</v>
      </c>
      <c r="T22" s="12">
        <f t="shared" ref="T22:T41" si="37">IF(L22="",0,IF(L22=N22,1,0))</f>
        <v>0</v>
      </c>
      <c r="U22" s="4" t="str">
        <f t="shared" ref="U22:U41" si="38">TRIM(D22)</f>
        <v/>
      </c>
      <c r="V22" s="4" t="str">
        <f t="shared" ref="V22:V41" si="39">TRIM(E22)</f>
        <v/>
      </c>
      <c r="Y22" s="4">
        <f t="shared" ref="Y22:Y41" si="40">LEN(U22)+LEN(V22)</f>
        <v>0</v>
      </c>
      <c r="Z22" s="4">
        <f t="shared" ref="Z22:Z105" si="41">Z21+IF(AB22="",0,1)</f>
        <v>0</v>
      </c>
      <c r="AA22" s="4" t="str">
        <f t="shared" ref="AA22:AA41" si="42">IF(AB22="","",Z22)</f>
        <v/>
      </c>
      <c r="AB22" s="4" t="str">
        <f t="shared" ref="AB22:AB41" si="43">U22&amp;IF(OR(Y22&gt;4,Y22=0),"",REPT("  ",5-Y22))&amp;V22</f>
        <v/>
      </c>
      <c r="AC22" s="12">
        <f t="shared" ref="AC22:AC41" si="44">COUNTA(H22,J22,L22,N22)</f>
        <v>0</v>
      </c>
      <c r="AD22" s="9" t="str">
        <f t="shared" si="25"/>
        <v/>
      </c>
      <c r="AE22" s="4">
        <v>0</v>
      </c>
      <c r="AF22" s="4" t="str">
        <f t="shared" ref="AF22:AF41" si="45">F22&amp;" "&amp;G22</f>
        <v xml:space="preserve"> </v>
      </c>
      <c r="AG22" s="4" t="str">
        <f t="shared" ref="AG22:AG41" si="46">U22&amp;"  "&amp;V22</f>
        <v xml:space="preserve">  </v>
      </c>
      <c r="AH22" s="4" t="str">
        <f t="shared" ref="AH22:AH41" si="47">P22</f>
        <v/>
      </c>
      <c r="AI22" s="4" t="str">
        <f t="shared" ref="AI22:AI41" si="48">IF(H22="","",VLOOKUP(H22,$W$6:$X$20,2,0))</f>
        <v/>
      </c>
      <c r="AJ22" s="4" t="str">
        <f t="shared" ref="AJ22:AJ41" si="49">IF(J22="","",VLOOKUP(J22,$W$6:$X$20,2,0))</f>
        <v/>
      </c>
      <c r="AK22" s="4" t="str">
        <f t="shared" ref="AK22:AK41" si="50">IF(L22="","",VLOOKUP(L22,$W$6:$X$20,2,0))</f>
        <v/>
      </c>
      <c r="AL22" s="4" t="str">
        <f t="shared" ref="AL22:AL41" si="51">IF(N22="","",VLOOKUP(N22,$W$14:$X$19,2,0))</f>
        <v/>
      </c>
      <c r="AM22" s="4" t="str">
        <f t="shared" ref="AM22:AM41" si="52">IF(H22="","",VALUE(LEFT(H22,3)))</f>
        <v/>
      </c>
      <c r="AN22" s="4" t="str">
        <f t="shared" ref="AN22:AN41" si="53">IF(J22="","",VALUE(LEFT(J22,3)))</f>
        <v/>
      </c>
      <c r="AO22" s="4" t="str">
        <f t="shared" ref="AO22:AO41" si="54">IF(L22="","",VALUE(LEFT(L22,3)))</f>
        <v/>
      </c>
      <c r="AP22" s="4" t="str">
        <f t="shared" ref="AP22:AP41" si="55">IF(N22="","",VALUE(LEFT(N22,3)))</f>
        <v/>
      </c>
      <c r="AQ22" s="4">
        <f t="shared" ref="AQ22:AQ41" si="56">IF(C22="100歳",1,0)</f>
        <v>0</v>
      </c>
      <c r="AR22" s="4" t="str">
        <f t="shared" ref="AR22:AR41" si="57">IF(I22="","999:99.99"," "&amp;LEFT(RIGHT("  "&amp;TEXT(I22,"0.00"),7),2)&amp;":"&amp;RIGHT(TEXT(I22,"0.00"),5))</f>
        <v>999:99.99</v>
      </c>
      <c r="AS22" s="4" t="str">
        <f t="shared" ref="AS22:AS41" si="58">IF(K22="","999:99.99"," "&amp;LEFT(RIGHT("  "&amp;TEXT(K22,"0.00"),7),2)&amp;":"&amp;RIGHT(TEXT(K22,"0.00"),5))</f>
        <v>999:99.99</v>
      </c>
      <c r="AT22" s="4" t="str">
        <f t="shared" ref="AT22:AT41" si="59">IF(M22="","999:99.99"," "&amp;LEFT(RIGHT("  "&amp;TEXT(M22,"0.00"),7),2)&amp;":"&amp;RIGHT(TEXT(M22,"0.00"),5))</f>
        <v>999:99.99</v>
      </c>
      <c r="AU22" s="4" t="str">
        <f t="shared" ref="AU22:AU41" si="60">IF(O22="","999:99.99"," "&amp;LEFT(RIGHT("  "&amp;TEXT(O22,"0.00"),7),2)&amp;":"&amp;RIGHT(TEXT(O22,"0.00"),5))</f>
        <v>999:99.99</v>
      </c>
      <c r="AV22" s="4">
        <f t="shared" ref="AV22:AV41" si="61">IF(AC22=1,1,0)</f>
        <v>0</v>
      </c>
      <c r="AW22" s="4">
        <f t="shared" ref="AW22:AW41" si="62">IF(AC22=2,1,0)</f>
        <v>0</v>
      </c>
      <c r="AX22" s="4">
        <f t="shared" ref="AX22:AX41" si="63">IF(AC22=3,1,0)</f>
        <v>0</v>
      </c>
      <c r="AY22" s="4" t="str">
        <f t="shared" ref="AY22:AY41" si="64">YEAR(B22)&amp;RIGHT("0"&amp;MONTH(B22),2)&amp;RIGHT("0"&amp;DAY(B22),2)</f>
        <v>19000100</v>
      </c>
      <c r="AZ22" s="4" t="str">
        <f t="shared" ref="AZ22:AZ41" si="65">IF(B22="","",INT(($AB$2-AY22)/10000))</f>
        <v/>
      </c>
      <c r="BA22" s="4">
        <v>17</v>
      </c>
      <c r="BB22" s="4" t="s">
        <v>206</v>
      </c>
      <c r="BC22" s="4" t="str">
        <f t="shared" si="33"/>
        <v/>
      </c>
      <c r="BD22" s="4" t="str">
        <f t="shared" si="34"/>
        <v/>
      </c>
      <c r="BE22" s="4" t="s">
        <v>257</v>
      </c>
      <c r="BF22" s="4">
        <v>4</v>
      </c>
      <c r="BG22" s="4">
        <v>2</v>
      </c>
    </row>
    <row r="23" spans="1:59" ht="16.5" customHeight="1" x14ac:dyDescent="0.15">
      <c r="A23" s="7" t="str">
        <f t="shared" si="35"/>
        <v/>
      </c>
      <c r="B23" s="147"/>
      <c r="C23" s="148"/>
      <c r="D23" s="149"/>
      <c r="E23" s="149"/>
      <c r="F23" s="149"/>
      <c r="G23" s="149"/>
      <c r="H23" s="150"/>
      <c r="I23" s="161"/>
      <c r="J23" s="113"/>
      <c r="K23" s="100"/>
      <c r="L23" s="113"/>
      <c r="M23" s="100"/>
      <c r="N23" s="113"/>
      <c r="O23" s="100"/>
      <c r="P23" s="7" t="str">
        <f t="shared" si="0"/>
        <v/>
      </c>
      <c r="Q23" s="123" t="str">
        <f t="shared" si="22"/>
        <v/>
      </c>
      <c r="R23" s="123" t="str">
        <f>IF(ISERROR(VLOOKUP(AZ23,BA$6:$BB$41,2,0)),"",VLOOKUP(AZ23,BA$6:$BB$41,2,0))</f>
        <v/>
      </c>
      <c r="S23" s="12">
        <f t="shared" si="36"/>
        <v>0</v>
      </c>
      <c r="T23" s="12">
        <f t="shared" si="37"/>
        <v>0</v>
      </c>
      <c r="U23" s="4" t="str">
        <f t="shared" si="38"/>
        <v/>
      </c>
      <c r="V23" s="4" t="str">
        <f t="shared" si="39"/>
        <v/>
      </c>
      <c r="Y23" s="4">
        <f t="shared" si="40"/>
        <v>0</v>
      </c>
      <c r="Z23" s="4">
        <f t="shared" si="41"/>
        <v>0</v>
      </c>
      <c r="AA23" s="4" t="str">
        <f t="shared" si="42"/>
        <v/>
      </c>
      <c r="AB23" s="4" t="str">
        <f t="shared" si="43"/>
        <v/>
      </c>
      <c r="AC23" s="12">
        <f t="shared" si="44"/>
        <v>0</v>
      </c>
      <c r="AD23" s="9" t="str">
        <f t="shared" si="25"/>
        <v/>
      </c>
      <c r="AE23" s="4">
        <v>0</v>
      </c>
      <c r="AF23" s="4" t="str">
        <f t="shared" si="45"/>
        <v xml:space="preserve"> </v>
      </c>
      <c r="AG23" s="4" t="str">
        <f t="shared" si="46"/>
        <v xml:space="preserve">  </v>
      </c>
      <c r="AH23" s="4" t="str">
        <f t="shared" si="47"/>
        <v/>
      </c>
      <c r="AI23" s="4" t="str">
        <f t="shared" si="48"/>
        <v/>
      </c>
      <c r="AJ23" s="4" t="str">
        <f t="shared" si="49"/>
        <v/>
      </c>
      <c r="AK23" s="4" t="str">
        <f t="shared" si="50"/>
        <v/>
      </c>
      <c r="AL23" s="4" t="str">
        <f t="shared" si="51"/>
        <v/>
      </c>
      <c r="AM23" s="4" t="str">
        <f t="shared" si="52"/>
        <v/>
      </c>
      <c r="AN23" s="4" t="str">
        <f t="shared" si="53"/>
        <v/>
      </c>
      <c r="AO23" s="4" t="str">
        <f t="shared" si="54"/>
        <v/>
      </c>
      <c r="AP23" s="4" t="str">
        <f t="shared" si="55"/>
        <v/>
      </c>
      <c r="AQ23" s="4">
        <f t="shared" si="56"/>
        <v>0</v>
      </c>
      <c r="AR23" s="4" t="str">
        <f t="shared" si="57"/>
        <v>999:99.99</v>
      </c>
      <c r="AS23" s="4" t="str">
        <f t="shared" si="58"/>
        <v>999:99.99</v>
      </c>
      <c r="AT23" s="4" t="str">
        <f t="shared" si="59"/>
        <v>999:99.99</v>
      </c>
      <c r="AU23" s="4" t="str">
        <f t="shared" si="60"/>
        <v>999:99.99</v>
      </c>
      <c r="AV23" s="4">
        <f t="shared" si="61"/>
        <v>0</v>
      </c>
      <c r="AW23" s="4">
        <f t="shared" si="62"/>
        <v>0</v>
      </c>
      <c r="AX23" s="4">
        <f t="shared" si="63"/>
        <v>0</v>
      </c>
      <c r="AY23" s="4" t="str">
        <f t="shared" si="64"/>
        <v>19000100</v>
      </c>
      <c r="AZ23" s="4" t="str">
        <f t="shared" si="65"/>
        <v/>
      </c>
      <c r="BA23" s="4">
        <v>18</v>
      </c>
      <c r="BB23" s="4" t="s">
        <v>207</v>
      </c>
      <c r="BC23" s="4" t="str">
        <f t="shared" si="33"/>
        <v/>
      </c>
      <c r="BD23" s="4" t="str">
        <f t="shared" si="34"/>
        <v/>
      </c>
      <c r="BE23" s="4" t="s">
        <v>258</v>
      </c>
      <c r="BF23" s="4">
        <v>4</v>
      </c>
      <c r="BG23" s="4">
        <v>3</v>
      </c>
    </row>
    <row r="24" spans="1:59" ht="16.5" customHeight="1" x14ac:dyDescent="0.15">
      <c r="A24" s="7" t="str">
        <f t="shared" si="35"/>
        <v/>
      </c>
      <c r="B24" s="147"/>
      <c r="C24" s="148"/>
      <c r="D24" s="149"/>
      <c r="E24" s="149"/>
      <c r="F24" s="149"/>
      <c r="G24" s="149"/>
      <c r="H24" s="150"/>
      <c r="I24" s="161"/>
      <c r="J24" s="113"/>
      <c r="K24" s="100"/>
      <c r="L24" s="113"/>
      <c r="M24" s="100"/>
      <c r="N24" s="113"/>
      <c r="O24" s="100"/>
      <c r="P24" s="7" t="str">
        <f t="shared" si="0"/>
        <v/>
      </c>
      <c r="Q24" s="123" t="str">
        <f t="shared" si="22"/>
        <v/>
      </c>
      <c r="R24" s="123" t="str">
        <f>IF(ISERROR(VLOOKUP(AZ24,BA$6:$BB$41,2,0)),"",VLOOKUP(AZ24,BA$6:$BB$41,2,0))</f>
        <v/>
      </c>
      <c r="S24" s="12">
        <f t="shared" si="36"/>
        <v>0</v>
      </c>
      <c r="T24" s="12">
        <f t="shared" si="37"/>
        <v>0</v>
      </c>
      <c r="U24" s="4" t="str">
        <f t="shared" si="38"/>
        <v/>
      </c>
      <c r="V24" s="4" t="str">
        <f t="shared" si="39"/>
        <v/>
      </c>
      <c r="Y24" s="4">
        <f t="shared" si="40"/>
        <v>0</v>
      </c>
      <c r="Z24" s="4">
        <f t="shared" si="41"/>
        <v>0</v>
      </c>
      <c r="AA24" s="4" t="str">
        <f t="shared" si="42"/>
        <v/>
      </c>
      <c r="AB24" s="4" t="str">
        <f t="shared" si="43"/>
        <v/>
      </c>
      <c r="AC24" s="12">
        <f t="shared" si="44"/>
        <v>0</v>
      </c>
      <c r="AD24" s="9" t="str">
        <f t="shared" si="25"/>
        <v/>
      </c>
      <c r="AE24" s="4">
        <v>0</v>
      </c>
      <c r="AF24" s="4" t="str">
        <f t="shared" si="45"/>
        <v xml:space="preserve"> </v>
      </c>
      <c r="AG24" s="4" t="str">
        <f t="shared" si="46"/>
        <v xml:space="preserve">  </v>
      </c>
      <c r="AH24" s="4" t="str">
        <f t="shared" si="47"/>
        <v/>
      </c>
      <c r="AI24" s="4" t="str">
        <f t="shared" si="48"/>
        <v/>
      </c>
      <c r="AJ24" s="4" t="str">
        <f t="shared" si="49"/>
        <v/>
      </c>
      <c r="AK24" s="4" t="str">
        <f t="shared" si="50"/>
        <v/>
      </c>
      <c r="AL24" s="4" t="str">
        <f t="shared" si="51"/>
        <v/>
      </c>
      <c r="AM24" s="4" t="str">
        <f t="shared" si="52"/>
        <v/>
      </c>
      <c r="AN24" s="4" t="str">
        <f t="shared" si="53"/>
        <v/>
      </c>
      <c r="AO24" s="4" t="str">
        <f t="shared" si="54"/>
        <v/>
      </c>
      <c r="AP24" s="4" t="str">
        <f t="shared" si="55"/>
        <v/>
      </c>
      <c r="AQ24" s="4">
        <f t="shared" si="56"/>
        <v>0</v>
      </c>
      <c r="AR24" s="4" t="str">
        <f t="shared" si="57"/>
        <v>999:99.99</v>
      </c>
      <c r="AS24" s="4" t="str">
        <f t="shared" si="58"/>
        <v>999:99.99</v>
      </c>
      <c r="AT24" s="4" t="str">
        <f t="shared" si="59"/>
        <v>999:99.99</v>
      </c>
      <c r="AU24" s="4" t="str">
        <f t="shared" si="60"/>
        <v>999:99.99</v>
      </c>
      <c r="AV24" s="4">
        <f t="shared" si="61"/>
        <v>0</v>
      </c>
      <c r="AW24" s="4">
        <f t="shared" si="62"/>
        <v>0</v>
      </c>
      <c r="AX24" s="4">
        <f t="shared" si="63"/>
        <v>0</v>
      </c>
      <c r="AY24" s="4" t="str">
        <f t="shared" si="64"/>
        <v>19000100</v>
      </c>
      <c r="AZ24" s="4" t="str">
        <f t="shared" si="65"/>
        <v/>
      </c>
      <c r="BC24" s="4" t="str">
        <f t="shared" si="33"/>
        <v/>
      </c>
      <c r="BD24" s="4" t="str">
        <f t="shared" si="34"/>
        <v/>
      </c>
      <c r="BE24" s="4" t="s">
        <v>259</v>
      </c>
      <c r="BF24" s="4">
        <v>4</v>
      </c>
      <c r="BG24" s="4">
        <v>4</v>
      </c>
    </row>
    <row r="25" spans="1:59" ht="16.5" customHeight="1" x14ac:dyDescent="0.15">
      <c r="A25" s="7" t="str">
        <f t="shared" si="35"/>
        <v/>
      </c>
      <c r="B25" s="147"/>
      <c r="C25" s="148"/>
      <c r="D25" s="149"/>
      <c r="E25" s="149"/>
      <c r="F25" s="149"/>
      <c r="G25" s="149"/>
      <c r="H25" s="150"/>
      <c r="I25" s="161"/>
      <c r="J25" s="113"/>
      <c r="K25" s="100"/>
      <c r="L25" s="113"/>
      <c r="M25" s="100"/>
      <c r="N25" s="113"/>
      <c r="O25" s="100"/>
      <c r="P25" s="7" t="str">
        <f t="shared" si="0"/>
        <v/>
      </c>
      <c r="Q25" s="123" t="str">
        <f t="shared" si="22"/>
        <v/>
      </c>
      <c r="R25" s="123" t="str">
        <f>IF(ISERROR(VLOOKUP(AZ25,BA$6:$BB$41,2,0)),"",VLOOKUP(AZ25,BA$6:$BB$41,2,0))</f>
        <v/>
      </c>
      <c r="S25" s="12">
        <f t="shared" si="36"/>
        <v>0</v>
      </c>
      <c r="T25" s="12">
        <f t="shared" si="37"/>
        <v>0</v>
      </c>
      <c r="U25" s="4" t="str">
        <f t="shared" si="38"/>
        <v/>
      </c>
      <c r="V25" s="4" t="str">
        <f t="shared" si="39"/>
        <v/>
      </c>
      <c r="Y25" s="4">
        <f t="shared" si="40"/>
        <v>0</v>
      </c>
      <c r="Z25" s="4">
        <f t="shared" si="41"/>
        <v>0</v>
      </c>
      <c r="AA25" s="4" t="str">
        <f t="shared" si="42"/>
        <v/>
      </c>
      <c r="AB25" s="4" t="str">
        <f t="shared" si="43"/>
        <v/>
      </c>
      <c r="AC25" s="12">
        <f t="shared" si="44"/>
        <v>0</v>
      </c>
      <c r="AD25" s="9" t="str">
        <f t="shared" si="25"/>
        <v/>
      </c>
      <c r="AE25" s="4">
        <v>0</v>
      </c>
      <c r="AF25" s="4" t="str">
        <f t="shared" si="45"/>
        <v xml:space="preserve"> </v>
      </c>
      <c r="AG25" s="4" t="str">
        <f t="shared" si="46"/>
        <v xml:space="preserve">  </v>
      </c>
      <c r="AH25" s="4" t="str">
        <f t="shared" si="47"/>
        <v/>
      </c>
      <c r="AI25" s="4" t="str">
        <f t="shared" si="48"/>
        <v/>
      </c>
      <c r="AJ25" s="4" t="str">
        <f t="shared" si="49"/>
        <v/>
      </c>
      <c r="AK25" s="4" t="str">
        <f t="shared" si="50"/>
        <v/>
      </c>
      <c r="AL25" s="4" t="str">
        <f t="shared" si="51"/>
        <v/>
      </c>
      <c r="AM25" s="4" t="str">
        <f t="shared" si="52"/>
        <v/>
      </c>
      <c r="AN25" s="4" t="str">
        <f t="shared" si="53"/>
        <v/>
      </c>
      <c r="AO25" s="4" t="str">
        <f t="shared" si="54"/>
        <v/>
      </c>
      <c r="AP25" s="4" t="str">
        <f t="shared" si="55"/>
        <v/>
      </c>
      <c r="AQ25" s="4">
        <f t="shared" si="56"/>
        <v>0</v>
      </c>
      <c r="AR25" s="4" t="str">
        <f t="shared" si="57"/>
        <v>999:99.99</v>
      </c>
      <c r="AS25" s="4" t="str">
        <f t="shared" si="58"/>
        <v>999:99.99</v>
      </c>
      <c r="AT25" s="4" t="str">
        <f t="shared" si="59"/>
        <v>999:99.99</v>
      </c>
      <c r="AU25" s="4" t="str">
        <f t="shared" si="60"/>
        <v>999:99.99</v>
      </c>
      <c r="AV25" s="4">
        <f t="shared" si="61"/>
        <v>0</v>
      </c>
      <c r="AW25" s="4">
        <f t="shared" si="62"/>
        <v>0</v>
      </c>
      <c r="AX25" s="4">
        <f t="shared" si="63"/>
        <v>0</v>
      </c>
      <c r="AY25" s="4" t="str">
        <f t="shared" si="64"/>
        <v>19000100</v>
      </c>
      <c r="AZ25" s="4" t="str">
        <f t="shared" si="65"/>
        <v/>
      </c>
      <c r="BC25" s="4" t="str">
        <f t="shared" si="33"/>
        <v/>
      </c>
      <c r="BD25" s="4" t="str">
        <f t="shared" si="34"/>
        <v/>
      </c>
      <c r="BE25" s="4" t="s">
        <v>260</v>
      </c>
      <c r="BF25" s="4">
        <v>4</v>
      </c>
      <c r="BG25" s="4">
        <v>5</v>
      </c>
    </row>
    <row r="26" spans="1:59" ht="16.5" customHeight="1" x14ac:dyDescent="0.15">
      <c r="A26" s="7" t="str">
        <f t="shared" si="35"/>
        <v/>
      </c>
      <c r="B26" s="147"/>
      <c r="C26" s="148"/>
      <c r="D26" s="149"/>
      <c r="E26" s="149"/>
      <c r="F26" s="149"/>
      <c r="G26" s="149"/>
      <c r="H26" s="150"/>
      <c r="I26" s="161"/>
      <c r="J26" s="113"/>
      <c r="K26" s="100"/>
      <c r="L26" s="113"/>
      <c r="M26" s="100"/>
      <c r="N26" s="113"/>
      <c r="O26" s="100"/>
      <c r="P26" s="7" t="str">
        <f t="shared" si="0"/>
        <v/>
      </c>
      <c r="Q26" s="123" t="str">
        <f t="shared" si="22"/>
        <v/>
      </c>
      <c r="R26" s="123" t="str">
        <f>IF(ISERROR(VLOOKUP(AZ26,BA$6:$BB$41,2,0)),"",VLOOKUP(AZ26,BA$6:$BB$41,2,0))</f>
        <v/>
      </c>
      <c r="S26" s="12">
        <f t="shared" si="36"/>
        <v>0</v>
      </c>
      <c r="T26" s="12">
        <f t="shared" si="37"/>
        <v>0</v>
      </c>
      <c r="U26" s="4" t="str">
        <f t="shared" si="38"/>
        <v/>
      </c>
      <c r="V26" s="4" t="str">
        <f t="shared" si="39"/>
        <v/>
      </c>
      <c r="Y26" s="4">
        <f t="shared" si="40"/>
        <v>0</v>
      </c>
      <c r="Z26" s="4">
        <f t="shared" si="41"/>
        <v>0</v>
      </c>
      <c r="AA26" s="4" t="str">
        <f t="shared" si="42"/>
        <v/>
      </c>
      <c r="AB26" s="4" t="str">
        <f t="shared" si="43"/>
        <v/>
      </c>
      <c r="AC26" s="12">
        <f t="shared" si="44"/>
        <v>0</v>
      </c>
      <c r="AD26" s="9" t="str">
        <f t="shared" si="25"/>
        <v/>
      </c>
      <c r="AE26" s="4">
        <v>0</v>
      </c>
      <c r="AF26" s="4" t="str">
        <f t="shared" si="45"/>
        <v xml:space="preserve"> </v>
      </c>
      <c r="AG26" s="4" t="str">
        <f t="shared" si="46"/>
        <v xml:space="preserve">  </v>
      </c>
      <c r="AH26" s="4" t="str">
        <f t="shared" si="47"/>
        <v/>
      </c>
      <c r="AI26" s="4" t="str">
        <f t="shared" si="48"/>
        <v/>
      </c>
      <c r="AJ26" s="4" t="str">
        <f t="shared" si="49"/>
        <v/>
      </c>
      <c r="AK26" s="4" t="str">
        <f t="shared" si="50"/>
        <v/>
      </c>
      <c r="AL26" s="4" t="str">
        <f t="shared" si="51"/>
        <v/>
      </c>
      <c r="AM26" s="4" t="str">
        <f t="shared" si="52"/>
        <v/>
      </c>
      <c r="AN26" s="4" t="str">
        <f t="shared" si="53"/>
        <v/>
      </c>
      <c r="AO26" s="4" t="str">
        <f t="shared" si="54"/>
        <v/>
      </c>
      <c r="AP26" s="4" t="str">
        <f t="shared" si="55"/>
        <v/>
      </c>
      <c r="AQ26" s="4">
        <f t="shared" si="56"/>
        <v>0</v>
      </c>
      <c r="AR26" s="4" t="str">
        <f t="shared" si="57"/>
        <v>999:99.99</v>
      </c>
      <c r="AS26" s="4" t="str">
        <f t="shared" si="58"/>
        <v>999:99.99</v>
      </c>
      <c r="AT26" s="4" t="str">
        <f t="shared" si="59"/>
        <v>999:99.99</v>
      </c>
      <c r="AU26" s="4" t="str">
        <f t="shared" si="60"/>
        <v>999:99.99</v>
      </c>
      <c r="AV26" s="4">
        <f t="shared" si="61"/>
        <v>0</v>
      </c>
      <c r="AW26" s="4">
        <f t="shared" si="62"/>
        <v>0</v>
      </c>
      <c r="AX26" s="4">
        <f t="shared" si="63"/>
        <v>0</v>
      </c>
      <c r="AY26" s="4" t="str">
        <f t="shared" si="64"/>
        <v>19000100</v>
      </c>
      <c r="AZ26" s="4" t="str">
        <f t="shared" si="65"/>
        <v/>
      </c>
      <c r="BC26" s="4" t="str">
        <f t="shared" si="33"/>
        <v/>
      </c>
      <c r="BD26" s="4" t="str">
        <f t="shared" si="34"/>
        <v/>
      </c>
      <c r="BE26" s="4" t="s">
        <v>261</v>
      </c>
      <c r="BF26" s="4">
        <v>4</v>
      </c>
      <c r="BG26" s="4">
        <v>6</v>
      </c>
    </row>
    <row r="27" spans="1:59" ht="16.5" customHeight="1" x14ac:dyDescent="0.15">
      <c r="A27" s="7" t="str">
        <f t="shared" si="35"/>
        <v/>
      </c>
      <c r="B27" s="147"/>
      <c r="C27" s="148"/>
      <c r="D27" s="149"/>
      <c r="E27" s="149"/>
      <c r="F27" s="149"/>
      <c r="G27" s="149"/>
      <c r="H27" s="150"/>
      <c r="I27" s="161"/>
      <c r="J27" s="113"/>
      <c r="K27" s="100"/>
      <c r="L27" s="113"/>
      <c r="M27" s="100"/>
      <c r="N27" s="113"/>
      <c r="O27" s="100"/>
      <c r="P27" s="7" t="str">
        <f t="shared" si="0"/>
        <v/>
      </c>
      <c r="Q27" s="123" t="str">
        <f t="shared" si="22"/>
        <v/>
      </c>
      <c r="R27" s="123" t="str">
        <f>IF(ISERROR(VLOOKUP(AZ27,BA$6:$BB$41,2,0)),"",VLOOKUP(AZ27,BA$6:$BB$41,2,0))</f>
        <v/>
      </c>
      <c r="S27" s="12">
        <f t="shared" si="36"/>
        <v>0</v>
      </c>
      <c r="T27" s="12">
        <f t="shared" si="37"/>
        <v>0</v>
      </c>
      <c r="U27" s="4" t="str">
        <f t="shared" si="38"/>
        <v/>
      </c>
      <c r="V27" s="4" t="str">
        <f t="shared" si="39"/>
        <v/>
      </c>
      <c r="Y27" s="4">
        <f t="shared" si="40"/>
        <v>0</v>
      </c>
      <c r="Z27" s="4">
        <f t="shared" si="41"/>
        <v>0</v>
      </c>
      <c r="AA27" s="4" t="str">
        <f t="shared" si="42"/>
        <v/>
      </c>
      <c r="AB27" s="4" t="str">
        <f t="shared" si="43"/>
        <v/>
      </c>
      <c r="AC27" s="12">
        <f t="shared" si="44"/>
        <v>0</v>
      </c>
      <c r="AD27" s="9" t="str">
        <f t="shared" si="25"/>
        <v/>
      </c>
      <c r="AE27" s="4">
        <v>0</v>
      </c>
      <c r="AF27" s="4" t="str">
        <f t="shared" si="45"/>
        <v xml:space="preserve"> </v>
      </c>
      <c r="AG27" s="4" t="str">
        <f t="shared" si="46"/>
        <v xml:space="preserve">  </v>
      </c>
      <c r="AH27" s="4" t="str">
        <f t="shared" si="47"/>
        <v/>
      </c>
      <c r="AI27" s="4" t="str">
        <f t="shared" si="48"/>
        <v/>
      </c>
      <c r="AJ27" s="4" t="str">
        <f t="shared" si="49"/>
        <v/>
      </c>
      <c r="AK27" s="4" t="str">
        <f t="shared" si="50"/>
        <v/>
      </c>
      <c r="AL27" s="4" t="str">
        <f t="shared" si="51"/>
        <v/>
      </c>
      <c r="AM27" s="4" t="str">
        <f t="shared" si="52"/>
        <v/>
      </c>
      <c r="AN27" s="4" t="str">
        <f t="shared" si="53"/>
        <v/>
      </c>
      <c r="AO27" s="4" t="str">
        <f t="shared" si="54"/>
        <v/>
      </c>
      <c r="AP27" s="4" t="str">
        <f t="shared" si="55"/>
        <v/>
      </c>
      <c r="AQ27" s="4">
        <f t="shared" si="56"/>
        <v>0</v>
      </c>
      <c r="AR27" s="4" t="str">
        <f t="shared" si="57"/>
        <v>999:99.99</v>
      </c>
      <c r="AS27" s="4" t="str">
        <f t="shared" si="58"/>
        <v>999:99.99</v>
      </c>
      <c r="AT27" s="4" t="str">
        <f t="shared" si="59"/>
        <v>999:99.99</v>
      </c>
      <c r="AU27" s="4" t="str">
        <f t="shared" si="60"/>
        <v>999:99.99</v>
      </c>
      <c r="AV27" s="4">
        <f t="shared" si="61"/>
        <v>0</v>
      </c>
      <c r="AW27" s="4">
        <f t="shared" si="62"/>
        <v>0</v>
      </c>
      <c r="AX27" s="4">
        <f t="shared" si="63"/>
        <v>0</v>
      </c>
      <c r="AY27" s="4" t="str">
        <f t="shared" si="64"/>
        <v>19000100</v>
      </c>
      <c r="AZ27" s="4" t="str">
        <f t="shared" si="65"/>
        <v/>
      </c>
      <c r="BC27" s="4" t="str">
        <f t="shared" si="33"/>
        <v/>
      </c>
      <c r="BD27" s="4" t="str">
        <f t="shared" si="34"/>
        <v/>
      </c>
    </row>
    <row r="28" spans="1:59" ht="16.5" customHeight="1" x14ac:dyDescent="0.15">
      <c r="A28" s="7" t="str">
        <f t="shared" si="35"/>
        <v/>
      </c>
      <c r="B28" s="147"/>
      <c r="C28" s="148"/>
      <c r="D28" s="149"/>
      <c r="E28" s="149"/>
      <c r="F28" s="149"/>
      <c r="G28" s="149"/>
      <c r="H28" s="150"/>
      <c r="I28" s="161"/>
      <c r="J28" s="113"/>
      <c r="K28" s="100"/>
      <c r="L28" s="113"/>
      <c r="M28" s="100"/>
      <c r="N28" s="113"/>
      <c r="O28" s="100"/>
      <c r="P28" s="7" t="str">
        <f t="shared" si="0"/>
        <v/>
      </c>
      <c r="Q28" s="123" t="str">
        <f t="shared" si="22"/>
        <v/>
      </c>
      <c r="R28" s="123" t="str">
        <f>IF(ISERROR(VLOOKUP(AZ28,BA$6:$BB$41,2,0)),"",VLOOKUP(AZ28,BA$6:$BB$41,2,0))</f>
        <v/>
      </c>
      <c r="S28" s="12">
        <f t="shared" si="36"/>
        <v>0</v>
      </c>
      <c r="T28" s="12">
        <f t="shared" si="37"/>
        <v>0</v>
      </c>
      <c r="U28" s="4" t="str">
        <f t="shared" si="38"/>
        <v/>
      </c>
      <c r="V28" s="4" t="str">
        <f t="shared" si="39"/>
        <v/>
      </c>
      <c r="Y28" s="4">
        <f t="shared" si="40"/>
        <v>0</v>
      </c>
      <c r="Z28" s="4">
        <f t="shared" si="41"/>
        <v>0</v>
      </c>
      <c r="AA28" s="4" t="str">
        <f t="shared" si="42"/>
        <v/>
      </c>
      <c r="AB28" s="4" t="str">
        <f t="shared" si="43"/>
        <v/>
      </c>
      <c r="AC28" s="12">
        <f t="shared" si="44"/>
        <v>0</v>
      </c>
      <c r="AD28" s="9" t="str">
        <f t="shared" si="25"/>
        <v/>
      </c>
      <c r="AE28" s="4">
        <v>0</v>
      </c>
      <c r="AF28" s="4" t="str">
        <f t="shared" si="45"/>
        <v xml:space="preserve"> </v>
      </c>
      <c r="AG28" s="4" t="str">
        <f t="shared" si="46"/>
        <v xml:space="preserve">  </v>
      </c>
      <c r="AH28" s="4" t="str">
        <f t="shared" si="47"/>
        <v/>
      </c>
      <c r="AI28" s="4" t="str">
        <f t="shared" si="48"/>
        <v/>
      </c>
      <c r="AJ28" s="4" t="str">
        <f t="shared" si="49"/>
        <v/>
      </c>
      <c r="AK28" s="4" t="str">
        <f t="shared" si="50"/>
        <v/>
      </c>
      <c r="AL28" s="4" t="str">
        <f t="shared" si="51"/>
        <v/>
      </c>
      <c r="AM28" s="4" t="str">
        <f t="shared" si="52"/>
        <v/>
      </c>
      <c r="AN28" s="4" t="str">
        <f t="shared" si="53"/>
        <v/>
      </c>
      <c r="AO28" s="4" t="str">
        <f t="shared" si="54"/>
        <v/>
      </c>
      <c r="AP28" s="4" t="str">
        <f t="shared" si="55"/>
        <v/>
      </c>
      <c r="AQ28" s="4">
        <f t="shared" si="56"/>
        <v>0</v>
      </c>
      <c r="AR28" s="4" t="str">
        <f t="shared" si="57"/>
        <v>999:99.99</v>
      </c>
      <c r="AS28" s="4" t="str">
        <f t="shared" si="58"/>
        <v>999:99.99</v>
      </c>
      <c r="AT28" s="4" t="str">
        <f t="shared" si="59"/>
        <v>999:99.99</v>
      </c>
      <c r="AU28" s="4" t="str">
        <f t="shared" si="60"/>
        <v>999:99.99</v>
      </c>
      <c r="AV28" s="4">
        <f t="shared" si="61"/>
        <v>0</v>
      </c>
      <c r="AW28" s="4">
        <f t="shared" si="62"/>
        <v>0</v>
      </c>
      <c r="AX28" s="4">
        <f t="shared" si="63"/>
        <v>0</v>
      </c>
      <c r="AY28" s="4" t="str">
        <f t="shared" si="64"/>
        <v>19000100</v>
      </c>
      <c r="AZ28" s="4" t="str">
        <f t="shared" si="65"/>
        <v/>
      </c>
      <c r="BC28" s="4" t="str">
        <f t="shared" si="33"/>
        <v/>
      </c>
      <c r="BD28" s="4" t="str">
        <f t="shared" si="34"/>
        <v/>
      </c>
    </row>
    <row r="29" spans="1:59" ht="16.5" customHeight="1" x14ac:dyDescent="0.15">
      <c r="A29" s="7" t="str">
        <f t="shared" si="35"/>
        <v/>
      </c>
      <c r="B29" s="147"/>
      <c r="C29" s="148"/>
      <c r="D29" s="149"/>
      <c r="E29" s="149"/>
      <c r="F29" s="149"/>
      <c r="G29" s="149"/>
      <c r="H29" s="150"/>
      <c r="I29" s="161"/>
      <c r="J29" s="113"/>
      <c r="K29" s="100"/>
      <c r="L29" s="113"/>
      <c r="M29" s="100"/>
      <c r="N29" s="113"/>
      <c r="O29" s="100"/>
      <c r="P29" s="7" t="str">
        <f t="shared" si="0"/>
        <v/>
      </c>
      <c r="Q29" s="123" t="str">
        <f t="shared" si="22"/>
        <v/>
      </c>
      <c r="R29" s="123" t="str">
        <f>IF(ISERROR(VLOOKUP(AZ29,BA$6:$BB$41,2,0)),"",VLOOKUP(AZ29,BA$6:$BB$41,2,0))</f>
        <v/>
      </c>
      <c r="S29" s="12">
        <f t="shared" si="36"/>
        <v>0</v>
      </c>
      <c r="T29" s="12">
        <f t="shared" si="37"/>
        <v>0</v>
      </c>
      <c r="U29" s="4" t="str">
        <f t="shared" si="38"/>
        <v/>
      </c>
      <c r="V29" s="4" t="str">
        <f t="shared" si="39"/>
        <v/>
      </c>
      <c r="Y29" s="4">
        <f t="shared" si="40"/>
        <v>0</v>
      </c>
      <c r="Z29" s="4">
        <f t="shared" si="41"/>
        <v>0</v>
      </c>
      <c r="AA29" s="4" t="str">
        <f t="shared" si="42"/>
        <v/>
      </c>
      <c r="AB29" s="4" t="str">
        <f t="shared" si="43"/>
        <v/>
      </c>
      <c r="AC29" s="12">
        <f t="shared" si="44"/>
        <v>0</v>
      </c>
      <c r="AD29" s="9" t="str">
        <f t="shared" si="25"/>
        <v/>
      </c>
      <c r="AE29" s="4">
        <v>0</v>
      </c>
      <c r="AF29" s="4" t="str">
        <f t="shared" si="45"/>
        <v xml:space="preserve"> </v>
      </c>
      <c r="AG29" s="4" t="str">
        <f t="shared" si="46"/>
        <v xml:space="preserve">  </v>
      </c>
      <c r="AH29" s="4" t="str">
        <f t="shared" si="47"/>
        <v/>
      </c>
      <c r="AI29" s="4" t="str">
        <f t="shared" si="48"/>
        <v/>
      </c>
      <c r="AJ29" s="4" t="str">
        <f t="shared" si="49"/>
        <v/>
      </c>
      <c r="AK29" s="4" t="str">
        <f t="shared" si="50"/>
        <v/>
      </c>
      <c r="AL29" s="4" t="str">
        <f t="shared" si="51"/>
        <v/>
      </c>
      <c r="AM29" s="4" t="str">
        <f t="shared" si="52"/>
        <v/>
      </c>
      <c r="AN29" s="4" t="str">
        <f t="shared" si="53"/>
        <v/>
      </c>
      <c r="AO29" s="4" t="str">
        <f t="shared" si="54"/>
        <v/>
      </c>
      <c r="AP29" s="4" t="str">
        <f t="shared" si="55"/>
        <v/>
      </c>
      <c r="AQ29" s="4">
        <f t="shared" si="56"/>
        <v>0</v>
      </c>
      <c r="AR29" s="4" t="str">
        <f t="shared" si="57"/>
        <v>999:99.99</v>
      </c>
      <c r="AS29" s="4" t="str">
        <f t="shared" si="58"/>
        <v>999:99.99</v>
      </c>
      <c r="AT29" s="4" t="str">
        <f t="shared" si="59"/>
        <v>999:99.99</v>
      </c>
      <c r="AU29" s="4" t="str">
        <f t="shared" si="60"/>
        <v>999:99.99</v>
      </c>
      <c r="AV29" s="4">
        <f t="shared" si="61"/>
        <v>0</v>
      </c>
      <c r="AW29" s="4">
        <f t="shared" si="62"/>
        <v>0</v>
      </c>
      <c r="AX29" s="4">
        <f t="shared" si="63"/>
        <v>0</v>
      </c>
      <c r="AY29" s="4" t="str">
        <f t="shared" si="64"/>
        <v>19000100</v>
      </c>
      <c r="AZ29" s="4" t="str">
        <f t="shared" si="65"/>
        <v/>
      </c>
      <c r="BC29" s="4" t="str">
        <f t="shared" si="33"/>
        <v/>
      </c>
      <c r="BD29" s="4" t="str">
        <f t="shared" si="34"/>
        <v/>
      </c>
    </row>
    <row r="30" spans="1:59" ht="16.5" customHeight="1" x14ac:dyDescent="0.15">
      <c r="A30" s="7" t="str">
        <f t="shared" si="35"/>
        <v/>
      </c>
      <c r="B30" s="147"/>
      <c r="C30" s="148"/>
      <c r="D30" s="149"/>
      <c r="E30" s="149"/>
      <c r="F30" s="149"/>
      <c r="G30" s="149"/>
      <c r="H30" s="150"/>
      <c r="I30" s="161"/>
      <c r="J30" s="113"/>
      <c r="K30" s="100"/>
      <c r="L30" s="113"/>
      <c r="M30" s="100"/>
      <c r="N30" s="113"/>
      <c r="O30" s="100"/>
      <c r="P30" s="7" t="str">
        <f t="shared" si="0"/>
        <v/>
      </c>
      <c r="Q30" s="123" t="str">
        <f t="shared" si="22"/>
        <v/>
      </c>
      <c r="R30" s="123" t="str">
        <f>IF(ISERROR(VLOOKUP(AZ30,BA$6:$BB$41,2,0)),"",VLOOKUP(AZ30,BA$6:$BB$41,2,0))</f>
        <v/>
      </c>
      <c r="S30" s="12">
        <f t="shared" si="36"/>
        <v>0</v>
      </c>
      <c r="T30" s="12">
        <f t="shared" si="37"/>
        <v>0</v>
      </c>
      <c r="U30" s="4" t="str">
        <f t="shared" si="38"/>
        <v/>
      </c>
      <c r="V30" s="4" t="str">
        <f t="shared" si="39"/>
        <v/>
      </c>
      <c r="Y30" s="4">
        <f t="shared" si="40"/>
        <v>0</v>
      </c>
      <c r="Z30" s="4">
        <f t="shared" si="41"/>
        <v>0</v>
      </c>
      <c r="AA30" s="4" t="str">
        <f t="shared" si="42"/>
        <v/>
      </c>
      <c r="AB30" s="4" t="str">
        <f t="shared" si="43"/>
        <v/>
      </c>
      <c r="AC30" s="12">
        <f t="shared" si="44"/>
        <v>0</v>
      </c>
      <c r="AD30" s="9" t="str">
        <f t="shared" si="25"/>
        <v/>
      </c>
      <c r="AE30" s="4">
        <v>0</v>
      </c>
      <c r="AF30" s="4" t="str">
        <f t="shared" si="45"/>
        <v xml:space="preserve"> </v>
      </c>
      <c r="AG30" s="4" t="str">
        <f t="shared" si="46"/>
        <v xml:space="preserve">  </v>
      </c>
      <c r="AH30" s="4" t="str">
        <f t="shared" si="47"/>
        <v/>
      </c>
      <c r="AI30" s="4" t="str">
        <f t="shared" si="48"/>
        <v/>
      </c>
      <c r="AJ30" s="4" t="str">
        <f t="shared" si="49"/>
        <v/>
      </c>
      <c r="AK30" s="4" t="str">
        <f t="shared" si="50"/>
        <v/>
      </c>
      <c r="AL30" s="4" t="str">
        <f t="shared" si="51"/>
        <v/>
      </c>
      <c r="AM30" s="4" t="str">
        <f t="shared" si="52"/>
        <v/>
      </c>
      <c r="AN30" s="4" t="str">
        <f t="shared" si="53"/>
        <v/>
      </c>
      <c r="AO30" s="4" t="str">
        <f t="shared" si="54"/>
        <v/>
      </c>
      <c r="AP30" s="4" t="str">
        <f t="shared" si="55"/>
        <v/>
      </c>
      <c r="AQ30" s="4">
        <f t="shared" si="56"/>
        <v>0</v>
      </c>
      <c r="AR30" s="4" t="str">
        <f t="shared" si="57"/>
        <v>999:99.99</v>
      </c>
      <c r="AS30" s="4" t="str">
        <f t="shared" si="58"/>
        <v>999:99.99</v>
      </c>
      <c r="AT30" s="4" t="str">
        <f t="shared" si="59"/>
        <v>999:99.99</v>
      </c>
      <c r="AU30" s="4" t="str">
        <f t="shared" si="60"/>
        <v>999:99.99</v>
      </c>
      <c r="AV30" s="4">
        <f t="shared" si="61"/>
        <v>0</v>
      </c>
      <c r="AW30" s="4">
        <f t="shared" si="62"/>
        <v>0</v>
      </c>
      <c r="AX30" s="4">
        <f t="shared" si="63"/>
        <v>0</v>
      </c>
      <c r="AY30" s="4" t="str">
        <f t="shared" si="64"/>
        <v>19000100</v>
      </c>
      <c r="AZ30" s="4" t="str">
        <f t="shared" si="65"/>
        <v/>
      </c>
      <c r="BC30" s="4" t="str">
        <f t="shared" si="33"/>
        <v/>
      </c>
      <c r="BD30" s="4" t="str">
        <f t="shared" si="34"/>
        <v/>
      </c>
    </row>
    <row r="31" spans="1:59" ht="16.5" customHeight="1" x14ac:dyDescent="0.15">
      <c r="A31" s="7" t="str">
        <f t="shared" si="35"/>
        <v/>
      </c>
      <c r="B31" s="147"/>
      <c r="C31" s="148"/>
      <c r="D31" s="149"/>
      <c r="E31" s="149"/>
      <c r="F31" s="149"/>
      <c r="G31" s="149"/>
      <c r="H31" s="150"/>
      <c r="I31" s="161"/>
      <c r="J31" s="113"/>
      <c r="K31" s="100"/>
      <c r="L31" s="113"/>
      <c r="M31" s="100"/>
      <c r="N31" s="113"/>
      <c r="O31" s="100"/>
      <c r="P31" s="7" t="str">
        <f t="shared" si="0"/>
        <v/>
      </c>
      <c r="Q31" s="123" t="str">
        <f t="shared" si="22"/>
        <v/>
      </c>
      <c r="R31" s="123" t="str">
        <f>IF(ISERROR(VLOOKUP(AZ31,BA$6:$BB$41,2,0)),"",VLOOKUP(AZ31,BA$6:$BB$41,2,0))</f>
        <v/>
      </c>
      <c r="S31" s="12">
        <f t="shared" si="36"/>
        <v>0</v>
      </c>
      <c r="T31" s="12">
        <f t="shared" si="37"/>
        <v>0</v>
      </c>
      <c r="U31" s="4" t="str">
        <f t="shared" si="38"/>
        <v/>
      </c>
      <c r="V31" s="4" t="str">
        <f t="shared" si="39"/>
        <v/>
      </c>
      <c r="Y31" s="4">
        <f t="shared" si="40"/>
        <v>0</v>
      </c>
      <c r="Z31" s="4">
        <f t="shared" si="41"/>
        <v>0</v>
      </c>
      <c r="AA31" s="4" t="str">
        <f t="shared" si="42"/>
        <v/>
      </c>
      <c r="AB31" s="4" t="str">
        <f t="shared" si="43"/>
        <v/>
      </c>
      <c r="AC31" s="12">
        <f t="shared" si="44"/>
        <v>0</v>
      </c>
      <c r="AD31" s="9" t="str">
        <f t="shared" si="25"/>
        <v/>
      </c>
      <c r="AE31" s="4">
        <v>0</v>
      </c>
      <c r="AF31" s="4" t="str">
        <f t="shared" si="45"/>
        <v xml:space="preserve"> </v>
      </c>
      <c r="AG31" s="4" t="str">
        <f t="shared" si="46"/>
        <v xml:space="preserve">  </v>
      </c>
      <c r="AH31" s="4" t="str">
        <f t="shared" si="47"/>
        <v/>
      </c>
      <c r="AI31" s="4" t="str">
        <f t="shared" si="48"/>
        <v/>
      </c>
      <c r="AJ31" s="4" t="str">
        <f t="shared" si="49"/>
        <v/>
      </c>
      <c r="AK31" s="4" t="str">
        <f t="shared" si="50"/>
        <v/>
      </c>
      <c r="AL31" s="4" t="str">
        <f t="shared" si="51"/>
        <v/>
      </c>
      <c r="AM31" s="4" t="str">
        <f t="shared" si="52"/>
        <v/>
      </c>
      <c r="AN31" s="4" t="str">
        <f t="shared" si="53"/>
        <v/>
      </c>
      <c r="AO31" s="4" t="str">
        <f t="shared" si="54"/>
        <v/>
      </c>
      <c r="AP31" s="4" t="str">
        <f t="shared" si="55"/>
        <v/>
      </c>
      <c r="AQ31" s="4">
        <f t="shared" si="56"/>
        <v>0</v>
      </c>
      <c r="AR31" s="4" t="str">
        <f t="shared" si="57"/>
        <v>999:99.99</v>
      </c>
      <c r="AS31" s="4" t="str">
        <f t="shared" si="58"/>
        <v>999:99.99</v>
      </c>
      <c r="AT31" s="4" t="str">
        <f t="shared" si="59"/>
        <v>999:99.99</v>
      </c>
      <c r="AU31" s="4" t="str">
        <f t="shared" si="60"/>
        <v>999:99.99</v>
      </c>
      <c r="AV31" s="4">
        <f t="shared" si="61"/>
        <v>0</v>
      </c>
      <c r="AW31" s="4">
        <f t="shared" si="62"/>
        <v>0</v>
      </c>
      <c r="AX31" s="4">
        <f t="shared" si="63"/>
        <v>0</v>
      </c>
      <c r="AY31" s="4" t="str">
        <f t="shared" si="64"/>
        <v>19000100</v>
      </c>
      <c r="AZ31" s="4" t="str">
        <f t="shared" si="65"/>
        <v/>
      </c>
      <c r="BC31" s="4" t="str">
        <f t="shared" si="33"/>
        <v/>
      </c>
      <c r="BD31" s="4" t="str">
        <f t="shared" si="34"/>
        <v/>
      </c>
    </row>
    <row r="32" spans="1:59" ht="16.5" customHeight="1" x14ac:dyDescent="0.15">
      <c r="A32" s="7" t="str">
        <f t="shared" si="35"/>
        <v/>
      </c>
      <c r="B32" s="147"/>
      <c r="C32" s="148"/>
      <c r="D32" s="149"/>
      <c r="E32" s="149"/>
      <c r="F32" s="149"/>
      <c r="G32" s="149"/>
      <c r="H32" s="150"/>
      <c r="I32" s="161"/>
      <c r="J32" s="113"/>
      <c r="K32" s="100"/>
      <c r="L32" s="113"/>
      <c r="M32" s="100"/>
      <c r="N32" s="113"/>
      <c r="O32" s="100"/>
      <c r="P32" s="7" t="str">
        <f t="shared" si="0"/>
        <v/>
      </c>
      <c r="Q32" s="123" t="str">
        <f t="shared" si="22"/>
        <v/>
      </c>
      <c r="R32" s="123" t="str">
        <f>IF(ISERROR(VLOOKUP(AZ32,BA$6:$BB$41,2,0)),"",VLOOKUP(AZ32,BA$6:$BB$41,2,0))</f>
        <v/>
      </c>
      <c r="S32" s="12">
        <f t="shared" si="36"/>
        <v>0</v>
      </c>
      <c r="T32" s="12">
        <f t="shared" si="37"/>
        <v>0</v>
      </c>
      <c r="U32" s="4" t="str">
        <f t="shared" si="38"/>
        <v/>
      </c>
      <c r="V32" s="4" t="str">
        <f t="shared" si="39"/>
        <v/>
      </c>
      <c r="Y32" s="4">
        <f t="shared" si="40"/>
        <v>0</v>
      </c>
      <c r="Z32" s="4">
        <f t="shared" si="41"/>
        <v>0</v>
      </c>
      <c r="AA32" s="4" t="str">
        <f t="shared" si="42"/>
        <v/>
      </c>
      <c r="AB32" s="4" t="str">
        <f t="shared" si="43"/>
        <v/>
      </c>
      <c r="AC32" s="12">
        <f t="shared" si="44"/>
        <v>0</v>
      </c>
      <c r="AD32" s="9" t="str">
        <f t="shared" si="25"/>
        <v/>
      </c>
      <c r="AE32" s="4">
        <v>0</v>
      </c>
      <c r="AF32" s="4" t="str">
        <f t="shared" si="45"/>
        <v xml:space="preserve"> </v>
      </c>
      <c r="AG32" s="4" t="str">
        <f t="shared" si="46"/>
        <v xml:space="preserve">  </v>
      </c>
      <c r="AH32" s="4" t="str">
        <f t="shared" si="47"/>
        <v/>
      </c>
      <c r="AI32" s="4" t="str">
        <f t="shared" si="48"/>
        <v/>
      </c>
      <c r="AJ32" s="4" t="str">
        <f t="shared" si="49"/>
        <v/>
      </c>
      <c r="AK32" s="4" t="str">
        <f t="shared" si="50"/>
        <v/>
      </c>
      <c r="AL32" s="4" t="str">
        <f t="shared" si="51"/>
        <v/>
      </c>
      <c r="AM32" s="4" t="str">
        <f t="shared" si="52"/>
        <v/>
      </c>
      <c r="AN32" s="4" t="str">
        <f t="shared" si="53"/>
        <v/>
      </c>
      <c r="AO32" s="4" t="str">
        <f t="shared" si="54"/>
        <v/>
      </c>
      <c r="AP32" s="4" t="str">
        <f t="shared" si="55"/>
        <v/>
      </c>
      <c r="AQ32" s="4">
        <f t="shared" si="56"/>
        <v>0</v>
      </c>
      <c r="AR32" s="4" t="str">
        <f t="shared" si="57"/>
        <v>999:99.99</v>
      </c>
      <c r="AS32" s="4" t="str">
        <f t="shared" si="58"/>
        <v>999:99.99</v>
      </c>
      <c r="AT32" s="4" t="str">
        <f t="shared" si="59"/>
        <v>999:99.99</v>
      </c>
      <c r="AU32" s="4" t="str">
        <f t="shared" si="60"/>
        <v>999:99.99</v>
      </c>
      <c r="AV32" s="4">
        <f t="shared" si="61"/>
        <v>0</v>
      </c>
      <c r="AW32" s="4">
        <f t="shared" si="62"/>
        <v>0</v>
      </c>
      <c r="AX32" s="4">
        <f t="shared" si="63"/>
        <v>0</v>
      </c>
      <c r="AY32" s="4" t="str">
        <f t="shared" si="64"/>
        <v>19000100</v>
      </c>
      <c r="AZ32" s="4" t="str">
        <f t="shared" si="65"/>
        <v/>
      </c>
      <c r="BC32" s="4" t="str">
        <f t="shared" si="33"/>
        <v/>
      </c>
      <c r="BD32" s="4" t="str">
        <f t="shared" si="34"/>
        <v/>
      </c>
    </row>
    <row r="33" spans="1:56" ht="16.5" customHeight="1" x14ac:dyDescent="0.15">
      <c r="A33" s="7" t="str">
        <f t="shared" si="35"/>
        <v/>
      </c>
      <c r="B33" s="147"/>
      <c r="C33" s="148"/>
      <c r="D33" s="149"/>
      <c r="E33" s="149"/>
      <c r="F33" s="149"/>
      <c r="G33" s="149"/>
      <c r="H33" s="150"/>
      <c r="I33" s="161"/>
      <c r="J33" s="113"/>
      <c r="K33" s="100"/>
      <c r="L33" s="113"/>
      <c r="M33" s="100"/>
      <c r="N33" s="113"/>
      <c r="O33" s="100"/>
      <c r="P33" s="7" t="str">
        <f t="shared" si="0"/>
        <v/>
      </c>
      <c r="Q33" s="123" t="str">
        <f t="shared" si="22"/>
        <v/>
      </c>
      <c r="R33" s="123" t="str">
        <f>IF(ISERROR(VLOOKUP(AZ33,BA$6:$BB$41,2,0)),"",VLOOKUP(AZ33,BA$6:$BB$41,2,0))</f>
        <v/>
      </c>
      <c r="S33" s="12">
        <f t="shared" si="36"/>
        <v>0</v>
      </c>
      <c r="T33" s="12">
        <f t="shared" si="37"/>
        <v>0</v>
      </c>
      <c r="U33" s="4" t="str">
        <f t="shared" si="38"/>
        <v/>
      </c>
      <c r="V33" s="4" t="str">
        <f t="shared" si="39"/>
        <v/>
      </c>
      <c r="Y33" s="4">
        <f t="shared" si="40"/>
        <v>0</v>
      </c>
      <c r="Z33" s="4">
        <f t="shared" si="41"/>
        <v>0</v>
      </c>
      <c r="AA33" s="4" t="str">
        <f t="shared" si="42"/>
        <v/>
      </c>
      <c r="AB33" s="4" t="str">
        <f t="shared" si="43"/>
        <v/>
      </c>
      <c r="AC33" s="12">
        <f t="shared" si="44"/>
        <v>0</v>
      </c>
      <c r="AD33" s="9" t="str">
        <f t="shared" si="25"/>
        <v/>
      </c>
      <c r="AE33" s="4">
        <v>0</v>
      </c>
      <c r="AF33" s="4" t="str">
        <f t="shared" si="45"/>
        <v xml:space="preserve"> </v>
      </c>
      <c r="AG33" s="4" t="str">
        <f t="shared" si="46"/>
        <v xml:space="preserve">  </v>
      </c>
      <c r="AH33" s="4" t="str">
        <f t="shared" si="47"/>
        <v/>
      </c>
      <c r="AI33" s="4" t="str">
        <f t="shared" si="48"/>
        <v/>
      </c>
      <c r="AJ33" s="4" t="str">
        <f t="shared" si="49"/>
        <v/>
      </c>
      <c r="AK33" s="4" t="str">
        <f t="shared" si="50"/>
        <v/>
      </c>
      <c r="AL33" s="4" t="str">
        <f t="shared" si="51"/>
        <v/>
      </c>
      <c r="AM33" s="4" t="str">
        <f t="shared" si="52"/>
        <v/>
      </c>
      <c r="AN33" s="4" t="str">
        <f t="shared" si="53"/>
        <v/>
      </c>
      <c r="AO33" s="4" t="str">
        <f t="shared" si="54"/>
        <v/>
      </c>
      <c r="AP33" s="4" t="str">
        <f t="shared" si="55"/>
        <v/>
      </c>
      <c r="AQ33" s="4">
        <f t="shared" si="56"/>
        <v>0</v>
      </c>
      <c r="AR33" s="4" t="str">
        <f t="shared" si="57"/>
        <v>999:99.99</v>
      </c>
      <c r="AS33" s="4" t="str">
        <f t="shared" si="58"/>
        <v>999:99.99</v>
      </c>
      <c r="AT33" s="4" t="str">
        <f t="shared" si="59"/>
        <v>999:99.99</v>
      </c>
      <c r="AU33" s="4" t="str">
        <f t="shared" si="60"/>
        <v>999:99.99</v>
      </c>
      <c r="AV33" s="4">
        <f t="shared" si="61"/>
        <v>0</v>
      </c>
      <c r="AW33" s="4">
        <f t="shared" si="62"/>
        <v>0</v>
      </c>
      <c r="AX33" s="4">
        <f t="shared" si="63"/>
        <v>0</v>
      </c>
      <c r="AY33" s="4" t="str">
        <f t="shared" si="64"/>
        <v>19000100</v>
      </c>
      <c r="AZ33" s="4" t="str">
        <f t="shared" si="65"/>
        <v/>
      </c>
      <c r="BC33" s="4" t="str">
        <f t="shared" si="33"/>
        <v/>
      </c>
      <c r="BD33" s="4" t="str">
        <f t="shared" si="34"/>
        <v/>
      </c>
    </row>
    <row r="34" spans="1:56" ht="16.5" customHeight="1" x14ac:dyDescent="0.15">
      <c r="A34" s="7" t="str">
        <f t="shared" si="35"/>
        <v/>
      </c>
      <c r="B34" s="147"/>
      <c r="C34" s="148"/>
      <c r="D34" s="149"/>
      <c r="E34" s="149"/>
      <c r="F34" s="149"/>
      <c r="G34" s="149"/>
      <c r="H34" s="150"/>
      <c r="I34" s="161"/>
      <c r="J34" s="113"/>
      <c r="K34" s="100"/>
      <c r="L34" s="113"/>
      <c r="M34" s="100"/>
      <c r="N34" s="113"/>
      <c r="O34" s="100"/>
      <c r="P34" s="7" t="str">
        <f t="shared" si="0"/>
        <v/>
      </c>
      <c r="Q34" s="123" t="str">
        <f t="shared" si="22"/>
        <v/>
      </c>
      <c r="R34" s="123" t="str">
        <f>IF(ISERROR(VLOOKUP(AZ34,BA$6:$BB$41,2,0)),"",VLOOKUP(AZ34,BA$6:$BB$41,2,0))</f>
        <v/>
      </c>
      <c r="S34" s="12">
        <f t="shared" si="36"/>
        <v>0</v>
      </c>
      <c r="T34" s="12">
        <f t="shared" si="37"/>
        <v>0</v>
      </c>
      <c r="U34" s="4" t="str">
        <f t="shared" si="38"/>
        <v/>
      </c>
      <c r="V34" s="4" t="str">
        <f t="shared" si="39"/>
        <v/>
      </c>
      <c r="Y34" s="4">
        <f t="shared" si="40"/>
        <v>0</v>
      </c>
      <c r="Z34" s="4">
        <f t="shared" si="41"/>
        <v>0</v>
      </c>
      <c r="AA34" s="4" t="str">
        <f t="shared" si="42"/>
        <v/>
      </c>
      <c r="AB34" s="4" t="str">
        <f t="shared" si="43"/>
        <v/>
      </c>
      <c r="AC34" s="12">
        <f t="shared" si="44"/>
        <v>0</v>
      </c>
      <c r="AD34" s="9" t="str">
        <f t="shared" si="25"/>
        <v/>
      </c>
      <c r="AE34" s="4">
        <v>0</v>
      </c>
      <c r="AF34" s="4" t="str">
        <f t="shared" si="45"/>
        <v xml:space="preserve"> </v>
      </c>
      <c r="AG34" s="4" t="str">
        <f t="shared" si="46"/>
        <v xml:space="preserve">  </v>
      </c>
      <c r="AH34" s="4" t="str">
        <f t="shared" si="47"/>
        <v/>
      </c>
      <c r="AI34" s="4" t="str">
        <f t="shared" si="48"/>
        <v/>
      </c>
      <c r="AJ34" s="4" t="str">
        <f t="shared" si="49"/>
        <v/>
      </c>
      <c r="AK34" s="4" t="str">
        <f t="shared" si="50"/>
        <v/>
      </c>
      <c r="AL34" s="4" t="str">
        <f t="shared" si="51"/>
        <v/>
      </c>
      <c r="AM34" s="4" t="str">
        <f t="shared" si="52"/>
        <v/>
      </c>
      <c r="AN34" s="4" t="str">
        <f t="shared" si="53"/>
        <v/>
      </c>
      <c r="AO34" s="4" t="str">
        <f t="shared" si="54"/>
        <v/>
      </c>
      <c r="AP34" s="4" t="str">
        <f t="shared" si="55"/>
        <v/>
      </c>
      <c r="AQ34" s="4">
        <f t="shared" si="56"/>
        <v>0</v>
      </c>
      <c r="AR34" s="4" t="str">
        <f t="shared" si="57"/>
        <v>999:99.99</v>
      </c>
      <c r="AS34" s="4" t="str">
        <f t="shared" si="58"/>
        <v>999:99.99</v>
      </c>
      <c r="AT34" s="4" t="str">
        <f t="shared" si="59"/>
        <v>999:99.99</v>
      </c>
      <c r="AU34" s="4" t="str">
        <f t="shared" si="60"/>
        <v>999:99.99</v>
      </c>
      <c r="AV34" s="4">
        <f t="shared" si="61"/>
        <v>0</v>
      </c>
      <c r="AW34" s="4">
        <f t="shared" si="62"/>
        <v>0</v>
      </c>
      <c r="AX34" s="4">
        <f t="shared" si="63"/>
        <v>0</v>
      </c>
      <c r="AY34" s="4" t="str">
        <f t="shared" si="64"/>
        <v>19000100</v>
      </c>
      <c r="AZ34" s="4" t="str">
        <f t="shared" si="65"/>
        <v/>
      </c>
      <c r="BC34" s="4" t="str">
        <f t="shared" si="33"/>
        <v/>
      </c>
      <c r="BD34" s="4" t="str">
        <f t="shared" si="34"/>
        <v/>
      </c>
    </row>
    <row r="35" spans="1:56" ht="16.5" customHeight="1" x14ac:dyDescent="0.15">
      <c r="A35" s="7" t="str">
        <f t="shared" si="35"/>
        <v/>
      </c>
      <c r="B35" s="147"/>
      <c r="C35" s="148"/>
      <c r="D35" s="154"/>
      <c r="E35" s="154"/>
      <c r="F35" s="154"/>
      <c r="G35" s="154"/>
      <c r="H35" s="150"/>
      <c r="I35" s="155"/>
      <c r="J35" s="113"/>
      <c r="K35" s="100"/>
      <c r="L35" s="113"/>
      <c r="M35" s="100"/>
      <c r="N35" s="113"/>
      <c r="O35" s="100"/>
      <c r="P35" s="7" t="str">
        <f t="shared" si="0"/>
        <v/>
      </c>
      <c r="Q35" s="123" t="str">
        <f t="shared" si="22"/>
        <v/>
      </c>
      <c r="R35" s="123" t="str">
        <f>IF(ISERROR(VLOOKUP(AZ35,BA$6:$BB$41,2,0)),"",VLOOKUP(AZ35,BA$6:$BB$41,2,0))</f>
        <v/>
      </c>
      <c r="S35" s="12">
        <f t="shared" si="36"/>
        <v>0</v>
      </c>
      <c r="T35" s="12">
        <f t="shared" si="37"/>
        <v>0</v>
      </c>
      <c r="U35" s="4" t="str">
        <f t="shared" si="38"/>
        <v/>
      </c>
      <c r="V35" s="4" t="str">
        <f t="shared" si="39"/>
        <v/>
      </c>
      <c r="Y35" s="4">
        <f t="shared" si="40"/>
        <v>0</v>
      </c>
      <c r="Z35" s="4">
        <f t="shared" si="41"/>
        <v>0</v>
      </c>
      <c r="AA35" s="4" t="str">
        <f t="shared" si="42"/>
        <v/>
      </c>
      <c r="AB35" s="4" t="str">
        <f t="shared" si="43"/>
        <v/>
      </c>
      <c r="AC35" s="12">
        <f t="shared" si="44"/>
        <v>0</v>
      </c>
      <c r="AD35" s="9" t="str">
        <f t="shared" si="25"/>
        <v/>
      </c>
      <c r="AE35" s="4">
        <v>0</v>
      </c>
      <c r="AF35" s="4" t="str">
        <f t="shared" si="45"/>
        <v xml:space="preserve"> </v>
      </c>
      <c r="AG35" s="4" t="str">
        <f t="shared" si="46"/>
        <v xml:space="preserve">  </v>
      </c>
      <c r="AH35" s="4" t="str">
        <f t="shared" si="47"/>
        <v/>
      </c>
      <c r="AI35" s="4" t="str">
        <f t="shared" si="48"/>
        <v/>
      </c>
      <c r="AJ35" s="4" t="str">
        <f t="shared" si="49"/>
        <v/>
      </c>
      <c r="AK35" s="4" t="str">
        <f t="shared" si="50"/>
        <v/>
      </c>
      <c r="AL35" s="4" t="str">
        <f t="shared" si="51"/>
        <v/>
      </c>
      <c r="AM35" s="4" t="str">
        <f t="shared" si="52"/>
        <v/>
      </c>
      <c r="AN35" s="4" t="str">
        <f t="shared" si="53"/>
        <v/>
      </c>
      <c r="AO35" s="4" t="str">
        <f t="shared" si="54"/>
        <v/>
      </c>
      <c r="AP35" s="4" t="str">
        <f t="shared" si="55"/>
        <v/>
      </c>
      <c r="AQ35" s="4">
        <f t="shared" si="56"/>
        <v>0</v>
      </c>
      <c r="AR35" s="4" t="str">
        <f t="shared" si="57"/>
        <v>999:99.99</v>
      </c>
      <c r="AS35" s="4" t="str">
        <f t="shared" si="58"/>
        <v>999:99.99</v>
      </c>
      <c r="AT35" s="4" t="str">
        <f t="shared" si="59"/>
        <v>999:99.99</v>
      </c>
      <c r="AU35" s="4" t="str">
        <f t="shared" si="60"/>
        <v>999:99.99</v>
      </c>
      <c r="AV35" s="4">
        <f t="shared" si="61"/>
        <v>0</v>
      </c>
      <c r="AW35" s="4">
        <f t="shared" si="62"/>
        <v>0</v>
      </c>
      <c r="AX35" s="4">
        <f t="shared" si="63"/>
        <v>0</v>
      </c>
      <c r="AY35" s="4" t="str">
        <f t="shared" si="64"/>
        <v>19000100</v>
      </c>
      <c r="AZ35" s="4" t="str">
        <f t="shared" si="65"/>
        <v/>
      </c>
      <c r="BC35" s="4" t="str">
        <f t="shared" si="33"/>
        <v/>
      </c>
      <c r="BD35" s="4" t="str">
        <f t="shared" si="34"/>
        <v/>
      </c>
    </row>
    <row r="36" spans="1:56" ht="16.5" customHeight="1" x14ac:dyDescent="0.15">
      <c r="A36" s="7" t="str">
        <f t="shared" si="35"/>
        <v/>
      </c>
      <c r="B36" s="147"/>
      <c r="C36" s="148"/>
      <c r="D36" s="154"/>
      <c r="E36" s="154"/>
      <c r="F36" s="154"/>
      <c r="G36" s="154"/>
      <c r="H36" s="150"/>
      <c r="I36" s="155"/>
      <c r="J36" s="113"/>
      <c r="K36" s="100"/>
      <c r="L36" s="113"/>
      <c r="M36" s="100"/>
      <c r="N36" s="113"/>
      <c r="O36" s="100"/>
      <c r="P36" s="7" t="str">
        <f t="shared" si="0"/>
        <v/>
      </c>
      <c r="Q36" s="123" t="str">
        <f t="shared" si="22"/>
        <v/>
      </c>
      <c r="R36" s="123" t="str">
        <f>IF(ISERROR(VLOOKUP(AZ36,BA$6:$BB$41,2,0)),"",VLOOKUP(AZ36,BA$6:$BB$41,2,0))</f>
        <v/>
      </c>
      <c r="S36" s="12">
        <f t="shared" si="36"/>
        <v>0</v>
      </c>
      <c r="T36" s="12">
        <f t="shared" si="37"/>
        <v>0</v>
      </c>
      <c r="U36" s="4" t="str">
        <f t="shared" si="38"/>
        <v/>
      </c>
      <c r="V36" s="4" t="str">
        <f t="shared" si="39"/>
        <v/>
      </c>
      <c r="Y36" s="4">
        <f t="shared" si="40"/>
        <v>0</v>
      </c>
      <c r="Z36" s="4">
        <f t="shared" si="41"/>
        <v>0</v>
      </c>
      <c r="AA36" s="4" t="str">
        <f t="shared" si="42"/>
        <v/>
      </c>
      <c r="AB36" s="4" t="str">
        <f t="shared" si="43"/>
        <v/>
      </c>
      <c r="AC36" s="12">
        <f t="shared" si="44"/>
        <v>0</v>
      </c>
      <c r="AD36" s="9" t="str">
        <f t="shared" si="25"/>
        <v/>
      </c>
      <c r="AE36" s="4">
        <v>0</v>
      </c>
      <c r="AF36" s="4" t="str">
        <f t="shared" si="45"/>
        <v xml:space="preserve"> </v>
      </c>
      <c r="AG36" s="4" t="str">
        <f t="shared" si="46"/>
        <v xml:space="preserve">  </v>
      </c>
      <c r="AH36" s="4" t="str">
        <f t="shared" si="47"/>
        <v/>
      </c>
      <c r="AI36" s="4" t="str">
        <f t="shared" si="48"/>
        <v/>
      </c>
      <c r="AJ36" s="4" t="str">
        <f t="shared" si="49"/>
        <v/>
      </c>
      <c r="AK36" s="4" t="str">
        <f t="shared" si="50"/>
        <v/>
      </c>
      <c r="AL36" s="4" t="str">
        <f t="shared" si="51"/>
        <v/>
      </c>
      <c r="AM36" s="4" t="str">
        <f t="shared" si="52"/>
        <v/>
      </c>
      <c r="AN36" s="4" t="str">
        <f t="shared" si="53"/>
        <v/>
      </c>
      <c r="AO36" s="4" t="str">
        <f t="shared" si="54"/>
        <v/>
      </c>
      <c r="AP36" s="4" t="str">
        <f t="shared" si="55"/>
        <v/>
      </c>
      <c r="AQ36" s="4">
        <f t="shared" si="56"/>
        <v>0</v>
      </c>
      <c r="AR36" s="4" t="str">
        <f t="shared" si="57"/>
        <v>999:99.99</v>
      </c>
      <c r="AS36" s="4" t="str">
        <f t="shared" si="58"/>
        <v>999:99.99</v>
      </c>
      <c r="AT36" s="4" t="str">
        <f t="shared" si="59"/>
        <v>999:99.99</v>
      </c>
      <c r="AU36" s="4" t="str">
        <f t="shared" si="60"/>
        <v>999:99.99</v>
      </c>
      <c r="AV36" s="4">
        <f t="shared" si="61"/>
        <v>0</v>
      </c>
      <c r="AW36" s="4">
        <f t="shared" si="62"/>
        <v>0</v>
      </c>
      <c r="AX36" s="4">
        <f t="shared" si="63"/>
        <v>0</v>
      </c>
      <c r="AY36" s="4" t="str">
        <f t="shared" si="64"/>
        <v>19000100</v>
      </c>
      <c r="AZ36" s="4" t="str">
        <f t="shared" si="65"/>
        <v/>
      </c>
      <c r="BC36" s="4" t="str">
        <f t="shared" si="33"/>
        <v/>
      </c>
      <c r="BD36" s="4" t="str">
        <f t="shared" si="34"/>
        <v/>
      </c>
    </row>
    <row r="37" spans="1:56" ht="16.5" customHeight="1" x14ac:dyDescent="0.15">
      <c r="A37" s="7" t="str">
        <f t="shared" si="35"/>
        <v/>
      </c>
      <c r="B37" s="147"/>
      <c r="C37" s="148"/>
      <c r="D37" s="154"/>
      <c r="E37" s="154"/>
      <c r="F37" s="154"/>
      <c r="G37" s="154"/>
      <c r="H37" s="150"/>
      <c r="I37" s="155"/>
      <c r="J37" s="113"/>
      <c r="K37" s="100"/>
      <c r="L37" s="113"/>
      <c r="M37" s="100"/>
      <c r="N37" s="113"/>
      <c r="O37" s="100"/>
      <c r="P37" s="7" t="str">
        <f t="shared" si="0"/>
        <v/>
      </c>
      <c r="Q37" s="123" t="str">
        <f t="shared" si="22"/>
        <v/>
      </c>
      <c r="R37" s="123" t="str">
        <f>IF(ISERROR(VLOOKUP(AZ37,BA$6:$BB$41,2,0)),"",VLOOKUP(AZ37,BA$6:$BB$41,2,0))</f>
        <v/>
      </c>
      <c r="S37" s="12">
        <f t="shared" si="36"/>
        <v>0</v>
      </c>
      <c r="T37" s="12">
        <f t="shared" si="37"/>
        <v>0</v>
      </c>
      <c r="U37" s="4" t="str">
        <f t="shared" si="38"/>
        <v/>
      </c>
      <c r="V37" s="4" t="str">
        <f t="shared" si="39"/>
        <v/>
      </c>
      <c r="Y37" s="4">
        <f t="shared" si="40"/>
        <v>0</v>
      </c>
      <c r="Z37" s="4">
        <f t="shared" si="41"/>
        <v>0</v>
      </c>
      <c r="AA37" s="4" t="str">
        <f t="shared" si="42"/>
        <v/>
      </c>
      <c r="AB37" s="4" t="str">
        <f t="shared" si="43"/>
        <v/>
      </c>
      <c r="AC37" s="12">
        <f t="shared" si="44"/>
        <v>0</v>
      </c>
      <c r="AD37" s="9" t="str">
        <f t="shared" si="25"/>
        <v/>
      </c>
      <c r="AE37" s="4">
        <v>0</v>
      </c>
      <c r="AF37" s="4" t="str">
        <f t="shared" si="45"/>
        <v xml:space="preserve"> </v>
      </c>
      <c r="AG37" s="4" t="str">
        <f t="shared" si="46"/>
        <v xml:space="preserve">  </v>
      </c>
      <c r="AH37" s="4" t="str">
        <f t="shared" si="47"/>
        <v/>
      </c>
      <c r="AI37" s="4" t="str">
        <f t="shared" si="48"/>
        <v/>
      </c>
      <c r="AJ37" s="4" t="str">
        <f t="shared" si="49"/>
        <v/>
      </c>
      <c r="AK37" s="4" t="str">
        <f t="shared" si="50"/>
        <v/>
      </c>
      <c r="AL37" s="4" t="str">
        <f t="shared" si="51"/>
        <v/>
      </c>
      <c r="AM37" s="4" t="str">
        <f t="shared" si="52"/>
        <v/>
      </c>
      <c r="AN37" s="4" t="str">
        <f t="shared" si="53"/>
        <v/>
      </c>
      <c r="AO37" s="4" t="str">
        <f t="shared" si="54"/>
        <v/>
      </c>
      <c r="AP37" s="4" t="str">
        <f t="shared" si="55"/>
        <v/>
      </c>
      <c r="AQ37" s="4">
        <f t="shared" si="56"/>
        <v>0</v>
      </c>
      <c r="AR37" s="4" t="str">
        <f t="shared" si="57"/>
        <v>999:99.99</v>
      </c>
      <c r="AS37" s="4" t="str">
        <f t="shared" si="58"/>
        <v>999:99.99</v>
      </c>
      <c r="AT37" s="4" t="str">
        <f t="shared" si="59"/>
        <v>999:99.99</v>
      </c>
      <c r="AU37" s="4" t="str">
        <f t="shared" si="60"/>
        <v>999:99.99</v>
      </c>
      <c r="AV37" s="4">
        <f t="shared" si="61"/>
        <v>0</v>
      </c>
      <c r="AW37" s="4">
        <f t="shared" si="62"/>
        <v>0</v>
      </c>
      <c r="AX37" s="4">
        <f t="shared" si="63"/>
        <v>0</v>
      </c>
      <c r="AY37" s="4" t="str">
        <f t="shared" si="64"/>
        <v>19000100</v>
      </c>
      <c r="AZ37" s="4" t="str">
        <f t="shared" si="65"/>
        <v/>
      </c>
      <c r="BC37" s="4" t="str">
        <f t="shared" si="33"/>
        <v/>
      </c>
      <c r="BD37" s="4" t="str">
        <f t="shared" si="34"/>
        <v/>
      </c>
    </row>
    <row r="38" spans="1:56" ht="16.5" customHeight="1" x14ac:dyDescent="0.15">
      <c r="A38" s="7" t="str">
        <f t="shared" si="35"/>
        <v/>
      </c>
      <c r="B38" s="147"/>
      <c r="C38" s="148"/>
      <c r="D38" s="154"/>
      <c r="E38" s="154"/>
      <c r="F38" s="154"/>
      <c r="G38" s="154"/>
      <c r="H38" s="150"/>
      <c r="I38" s="155"/>
      <c r="J38" s="113"/>
      <c r="K38" s="100"/>
      <c r="L38" s="113"/>
      <c r="M38" s="100"/>
      <c r="N38" s="113"/>
      <c r="O38" s="100"/>
      <c r="P38" s="7" t="str">
        <f t="shared" si="0"/>
        <v/>
      </c>
      <c r="Q38" s="123" t="str">
        <f t="shared" si="22"/>
        <v/>
      </c>
      <c r="R38" s="123" t="str">
        <f>IF(ISERROR(VLOOKUP(AZ38,BA$6:$BB$41,2,0)),"",VLOOKUP(AZ38,BA$6:$BB$41,2,0))</f>
        <v/>
      </c>
      <c r="S38" s="12">
        <f t="shared" si="36"/>
        <v>0</v>
      </c>
      <c r="T38" s="12">
        <f t="shared" si="37"/>
        <v>0</v>
      </c>
      <c r="U38" s="4" t="str">
        <f t="shared" si="38"/>
        <v/>
      </c>
      <c r="V38" s="4" t="str">
        <f t="shared" si="39"/>
        <v/>
      </c>
      <c r="Y38" s="4">
        <f t="shared" si="40"/>
        <v>0</v>
      </c>
      <c r="Z38" s="4">
        <f t="shared" si="41"/>
        <v>0</v>
      </c>
      <c r="AA38" s="4" t="str">
        <f t="shared" si="42"/>
        <v/>
      </c>
      <c r="AB38" s="4" t="str">
        <f t="shared" si="43"/>
        <v/>
      </c>
      <c r="AC38" s="12">
        <f t="shared" si="44"/>
        <v>0</v>
      </c>
      <c r="AD38" s="9" t="str">
        <f t="shared" si="25"/>
        <v/>
      </c>
      <c r="AE38" s="4">
        <v>0</v>
      </c>
      <c r="AF38" s="4" t="str">
        <f t="shared" si="45"/>
        <v xml:space="preserve"> </v>
      </c>
      <c r="AG38" s="4" t="str">
        <f t="shared" si="46"/>
        <v xml:space="preserve">  </v>
      </c>
      <c r="AH38" s="4" t="str">
        <f t="shared" si="47"/>
        <v/>
      </c>
      <c r="AI38" s="4" t="str">
        <f t="shared" si="48"/>
        <v/>
      </c>
      <c r="AJ38" s="4" t="str">
        <f t="shared" si="49"/>
        <v/>
      </c>
      <c r="AK38" s="4" t="str">
        <f t="shared" si="50"/>
        <v/>
      </c>
      <c r="AL38" s="4" t="str">
        <f t="shared" si="51"/>
        <v/>
      </c>
      <c r="AM38" s="4" t="str">
        <f t="shared" si="52"/>
        <v/>
      </c>
      <c r="AN38" s="4" t="str">
        <f t="shared" si="53"/>
        <v/>
      </c>
      <c r="AO38" s="4" t="str">
        <f t="shared" si="54"/>
        <v/>
      </c>
      <c r="AP38" s="4" t="str">
        <f t="shared" si="55"/>
        <v/>
      </c>
      <c r="AQ38" s="4">
        <f t="shared" si="56"/>
        <v>0</v>
      </c>
      <c r="AR38" s="4" t="str">
        <f t="shared" si="57"/>
        <v>999:99.99</v>
      </c>
      <c r="AS38" s="4" t="str">
        <f t="shared" si="58"/>
        <v>999:99.99</v>
      </c>
      <c r="AT38" s="4" t="str">
        <f t="shared" si="59"/>
        <v>999:99.99</v>
      </c>
      <c r="AU38" s="4" t="str">
        <f t="shared" si="60"/>
        <v>999:99.99</v>
      </c>
      <c r="AV38" s="4">
        <f t="shared" si="61"/>
        <v>0</v>
      </c>
      <c r="AW38" s="4">
        <f t="shared" si="62"/>
        <v>0</v>
      </c>
      <c r="AX38" s="4">
        <f t="shared" si="63"/>
        <v>0</v>
      </c>
      <c r="AY38" s="4" t="str">
        <f t="shared" si="64"/>
        <v>19000100</v>
      </c>
      <c r="AZ38" s="4" t="str">
        <f t="shared" si="65"/>
        <v/>
      </c>
      <c r="BC38" s="4" t="str">
        <f t="shared" si="33"/>
        <v/>
      </c>
      <c r="BD38" s="4" t="str">
        <f t="shared" si="34"/>
        <v/>
      </c>
    </row>
    <row r="39" spans="1:56" ht="16.5" customHeight="1" x14ac:dyDescent="0.15">
      <c r="A39" s="7" t="str">
        <f t="shared" si="35"/>
        <v/>
      </c>
      <c r="B39" s="147"/>
      <c r="C39" s="148"/>
      <c r="D39" s="154"/>
      <c r="E39" s="154"/>
      <c r="F39" s="154"/>
      <c r="G39" s="154"/>
      <c r="H39" s="150"/>
      <c r="I39" s="155"/>
      <c r="J39" s="113"/>
      <c r="K39" s="100"/>
      <c r="L39" s="113"/>
      <c r="M39" s="100"/>
      <c r="N39" s="113"/>
      <c r="O39" s="100"/>
      <c r="P39" s="7" t="str">
        <f t="shared" si="0"/>
        <v/>
      </c>
      <c r="Q39" s="123" t="str">
        <f t="shared" si="22"/>
        <v/>
      </c>
      <c r="R39" s="123" t="str">
        <f>IF(ISERROR(VLOOKUP(AZ39,BA$6:$BB$41,2,0)),"",VLOOKUP(AZ39,BA$6:$BB$41,2,0))</f>
        <v/>
      </c>
      <c r="S39" s="12">
        <f t="shared" si="36"/>
        <v>0</v>
      </c>
      <c r="T39" s="12">
        <f t="shared" si="37"/>
        <v>0</v>
      </c>
      <c r="U39" s="4" t="str">
        <f t="shared" si="38"/>
        <v/>
      </c>
      <c r="V39" s="4" t="str">
        <f t="shared" si="39"/>
        <v/>
      </c>
      <c r="Y39" s="4">
        <f t="shared" si="40"/>
        <v>0</v>
      </c>
      <c r="Z39" s="4">
        <f t="shared" si="41"/>
        <v>0</v>
      </c>
      <c r="AA39" s="4" t="str">
        <f t="shared" si="42"/>
        <v/>
      </c>
      <c r="AB39" s="4" t="str">
        <f t="shared" si="43"/>
        <v/>
      </c>
      <c r="AC39" s="12">
        <f t="shared" si="44"/>
        <v>0</v>
      </c>
      <c r="AD39" s="9" t="str">
        <f t="shared" si="25"/>
        <v/>
      </c>
      <c r="AE39" s="4">
        <v>0</v>
      </c>
      <c r="AF39" s="4" t="str">
        <f t="shared" si="45"/>
        <v xml:space="preserve"> </v>
      </c>
      <c r="AG39" s="4" t="str">
        <f t="shared" si="46"/>
        <v xml:space="preserve">  </v>
      </c>
      <c r="AH39" s="4" t="str">
        <f t="shared" si="47"/>
        <v/>
      </c>
      <c r="AI39" s="4" t="str">
        <f t="shared" si="48"/>
        <v/>
      </c>
      <c r="AJ39" s="4" t="str">
        <f t="shared" si="49"/>
        <v/>
      </c>
      <c r="AK39" s="4" t="str">
        <f t="shared" si="50"/>
        <v/>
      </c>
      <c r="AL39" s="4" t="str">
        <f t="shared" si="51"/>
        <v/>
      </c>
      <c r="AM39" s="4" t="str">
        <f t="shared" si="52"/>
        <v/>
      </c>
      <c r="AN39" s="4" t="str">
        <f t="shared" si="53"/>
        <v/>
      </c>
      <c r="AO39" s="4" t="str">
        <f t="shared" si="54"/>
        <v/>
      </c>
      <c r="AP39" s="4" t="str">
        <f t="shared" si="55"/>
        <v/>
      </c>
      <c r="AQ39" s="4">
        <f t="shared" si="56"/>
        <v>0</v>
      </c>
      <c r="AR39" s="4" t="str">
        <f t="shared" si="57"/>
        <v>999:99.99</v>
      </c>
      <c r="AS39" s="4" t="str">
        <f t="shared" si="58"/>
        <v>999:99.99</v>
      </c>
      <c r="AT39" s="4" t="str">
        <f t="shared" si="59"/>
        <v>999:99.99</v>
      </c>
      <c r="AU39" s="4" t="str">
        <f t="shared" si="60"/>
        <v>999:99.99</v>
      </c>
      <c r="AV39" s="4">
        <f t="shared" si="61"/>
        <v>0</v>
      </c>
      <c r="AW39" s="4">
        <f t="shared" si="62"/>
        <v>0</v>
      </c>
      <c r="AX39" s="4">
        <f t="shared" si="63"/>
        <v>0</v>
      </c>
      <c r="AY39" s="4" t="str">
        <f t="shared" si="64"/>
        <v>19000100</v>
      </c>
      <c r="AZ39" s="4" t="str">
        <f t="shared" si="65"/>
        <v/>
      </c>
      <c r="BC39" s="4" t="str">
        <f t="shared" si="33"/>
        <v/>
      </c>
      <c r="BD39" s="4" t="str">
        <f t="shared" si="34"/>
        <v/>
      </c>
    </row>
    <row r="40" spans="1:56" ht="16.5" customHeight="1" x14ac:dyDescent="0.15">
      <c r="A40" s="7" t="str">
        <f t="shared" si="35"/>
        <v/>
      </c>
      <c r="B40" s="147"/>
      <c r="C40" s="148"/>
      <c r="D40" s="154"/>
      <c r="E40" s="154"/>
      <c r="F40" s="154"/>
      <c r="G40" s="154"/>
      <c r="H40" s="150"/>
      <c r="I40" s="155"/>
      <c r="J40" s="113"/>
      <c r="K40" s="100"/>
      <c r="L40" s="113"/>
      <c r="M40" s="100"/>
      <c r="N40" s="113"/>
      <c r="O40" s="100"/>
      <c r="P40" s="7" t="str">
        <f t="shared" si="0"/>
        <v/>
      </c>
      <c r="Q40" s="123" t="str">
        <f t="shared" si="22"/>
        <v/>
      </c>
      <c r="R40" s="123" t="str">
        <f>IF(ISERROR(VLOOKUP(AZ40,BA$6:$BB$41,2,0)),"",VLOOKUP(AZ40,BA$6:$BB$41,2,0))</f>
        <v/>
      </c>
      <c r="S40" s="12">
        <f t="shared" si="36"/>
        <v>0</v>
      </c>
      <c r="T40" s="12">
        <f t="shared" si="37"/>
        <v>0</v>
      </c>
      <c r="U40" s="4" t="str">
        <f t="shared" si="38"/>
        <v/>
      </c>
      <c r="V40" s="4" t="str">
        <f t="shared" si="39"/>
        <v/>
      </c>
      <c r="Y40" s="4">
        <f t="shared" si="40"/>
        <v>0</v>
      </c>
      <c r="Z40" s="4">
        <f t="shared" si="41"/>
        <v>0</v>
      </c>
      <c r="AA40" s="4" t="str">
        <f t="shared" si="42"/>
        <v/>
      </c>
      <c r="AB40" s="4" t="str">
        <f t="shared" si="43"/>
        <v/>
      </c>
      <c r="AC40" s="12">
        <f t="shared" si="44"/>
        <v>0</v>
      </c>
      <c r="AD40" s="9" t="str">
        <f t="shared" si="25"/>
        <v/>
      </c>
      <c r="AE40" s="4">
        <v>0</v>
      </c>
      <c r="AF40" s="4" t="str">
        <f t="shared" si="45"/>
        <v xml:space="preserve"> </v>
      </c>
      <c r="AG40" s="4" t="str">
        <f t="shared" si="46"/>
        <v xml:space="preserve">  </v>
      </c>
      <c r="AH40" s="4" t="str">
        <f t="shared" si="47"/>
        <v/>
      </c>
      <c r="AI40" s="4" t="str">
        <f t="shared" si="48"/>
        <v/>
      </c>
      <c r="AJ40" s="4" t="str">
        <f t="shared" si="49"/>
        <v/>
      </c>
      <c r="AK40" s="4" t="str">
        <f t="shared" si="50"/>
        <v/>
      </c>
      <c r="AL40" s="4" t="str">
        <f t="shared" si="51"/>
        <v/>
      </c>
      <c r="AM40" s="4" t="str">
        <f t="shared" si="52"/>
        <v/>
      </c>
      <c r="AN40" s="4" t="str">
        <f t="shared" si="53"/>
        <v/>
      </c>
      <c r="AO40" s="4" t="str">
        <f t="shared" si="54"/>
        <v/>
      </c>
      <c r="AP40" s="4" t="str">
        <f t="shared" si="55"/>
        <v/>
      </c>
      <c r="AQ40" s="4">
        <f t="shared" si="56"/>
        <v>0</v>
      </c>
      <c r="AR40" s="4" t="str">
        <f t="shared" si="57"/>
        <v>999:99.99</v>
      </c>
      <c r="AS40" s="4" t="str">
        <f t="shared" si="58"/>
        <v>999:99.99</v>
      </c>
      <c r="AT40" s="4" t="str">
        <f t="shared" si="59"/>
        <v>999:99.99</v>
      </c>
      <c r="AU40" s="4" t="str">
        <f t="shared" si="60"/>
        <v>999:99.99</v>
      </c>
      <c r="AV40" s="4">
        <f t="shared" si="61"/>
        <v>0</v>
      </c>
      <c r="AW40" s="4">
        <f t="shared" si="62"/>
        <v>0</v>
      </c>
      <c r="AX40" s="4">
        <f t="shared" si="63"/>
        <v>0</v>
      </c>
      <c r="AY40" s="4" t="str">
        <f t="shared" si="64"/>
        <v>19000100</v>
      </c>
      <c r="AZ40" s="4" t="str">
        <f t="shared" si="65"/>
        <v/>
      </c>
      <c r="BC40" s="4" t="str">
        <f t="shared" si="33"/>
        <v/>
      </c>
      <c r="BD40" s="4" t="str">
        <f t="shared" si="34"/>
        <v/>
      </c>
    </row>
    <row r="41" spans="1:56" ht="16.5" customHeight="1" x14ac:dyDescent="0.15">
      <c r="A41" s="7" t="str">
        <f t="shared" si="35"/>
        <v/>
      </c>
      <c r="B41" s="147"/>
      <c r="C41" s="148"/>
      <c r="D41" s="154"/>
      <c r="E41" s="154"/>
      <c r="F41" s="154"/>
      <c r="G41" s="154"/>
      <c r="H41" s="150"/>
      <c r="I41" s="155"/>
      <c r="J41" s="113"/>
      <c r="K41" s="100"/>
      <c r="L41" s="113"/>
      <c r="M41" s="100"/>
      <c r="N41" s="113"/>
      <c r="O41" s="100"/>
      <c r="P41" s="7" t="str">
        <f t="shared" si="0"/>
        <v/>
      </c>
      <c r="Q41" s="123" t="str">
        <f t="shared" si="22"/>
        <v/>
      </c>
      <c r="R41" s="123" t="str">
        <f>IF(ISERROR(VLOOKUP(AZ41,BA$6:$BB$41,2,0)),"",VLOOKUP(AZ41,BA$6:$BB$41,2,0))</f>
        <v/>
      </c>
      <c r="S41" s="12">
        <f t="shared" si="36"/>
        <v>0</v>
      </c>
      <c r="T41" s="12">
        <f t="shared" si="37"/>
        <v>0</v>
      </c>
      <c r="U41" s="4" t="str">
        <f t="shared" si="38"/>
        <v/>
      </c>
      <c r="V41" s="4" t="str">
        <f t="shared" si="39"/>
        <v/>
      </c>
      <c r="Y41" s="4">
        <f t="shared" si="40"/>
        <v>0</v>
      </c>
      <c r="Z41" s="4">
        <f t="shared" si="41"/>
        <v>0</v>
      </c>
      <c r="AA41" s="4" t="str">
        <f t="shared" si="42"/>
        <v/>
      </c>
      <c r="AB41" s="4" t="str">
        <f t="shared" si="43"/>
        <v/>
      </c>
      <c r="AC41" s="12">
        <f t="shared" si="44"/>
        <v>0</v>
      </c>
      <c r="AD41" s="9" t="str">
        <f t="shared" si="25"/>
        <v/>
      </c>
      <c r="AE41" s="4">
        <v>0</v>
      </c>
      <c r="AF41" s="4" t="str">
        <f t="shared" si="45"/>
        <v xml:space="preserve"> </v>
      </c>
      <c r="AG41" s="4" t="str">
        <f t="shared" si="46"/>
        <v xml:space="preserve">  </v>
      </c>
      <c r="AH41" s="4" t="str">
        <f t="shared" si="47"/>
        <v/>
      </c>
      <c r="AI41" s="4" t="str">
        <f t="shared" si="48"/>
        <v/>
      </c>
      <c r="AJ41" s="4" t="str">
        <f t="shared" si="49"/>
        <v/>
      </c>
      <c r="AK41" s="4" t="str">
        <f t="shared" si="50"/>
        <v/>
      </c>
      <c r="AL41" s="4" t="str">
        <f t="shared" si="51"/>
        <v/>
      </c>
      <c r="AM41" s="4" t="str">
        <f t="shared" si="52"/>
        <v/>
      </c>
      <c r="AN41" s="4" t="str">
        <f t="shared" si="53"/>
        <v/>
      </c>
      <c r="AO41" s="4" t="str">
        <f t="shared" si="54"/>
        <v/>
      </c>
      <c r="AP41" s="4" t="str">
        <f t="shared" si="55"/>
        <v/>
      </c>
      <c r="AQ41" s="4">
        <f t="shared" si="56"/>
        <v>0</v>
      </c>
      <c r="AR41" s="4" t="str">
        <f t="shared" si="57"/>
        <v>999:99.99</v>
      </c>
      <c r="AS41" s="4" t="str">
        <f t="shared" si="58"/>
        <v>999:99.99</v>
      </c>
      <c r="AT41" s="4" t="str">
        <f t="shared" si="59"/>
        <v>999:99.99</v>
      </c>
      <c r="AU41" s="4" t="str">
        <f t="shared" si="60"/>
        <v>999:99.99</v>
      </c>
      <c r="AV41" s="4">
        <f t="shared" si="61"/>
        <v>0</v>
      </c>
      <c r="AW41" s="4">
        <f t="shared" si="62"/>
        <v>0</v>
      </c>
      <c r="AX41" s="4">
        <f t="shared" si="63"/>
        <v>0</v>
      </c>
      <c r="AY41" s="4" t="str">
        <f t="shared" si="64"/>
        <v>19000100</v>
      </c>
      <c r="AZ41" s="4" t="str">
        <f t="shared" si="65"/>
        <v/>
      </c>
      <c r="BC41" s="4" t="str">
        <f t="shared" si="33"/>
        <v/>
      </c>
      <c r="BD41" s="4" t="str">
        <f t="shared" si="34"/>
        <v/>
      </c>
    </row>
    <row r="42" spans="1:56" ht="16.5" customHeight="1" x14ac:dyDescent="0.15">
      <c r="A42" s="7" t="str">
        <f t="shared" si="35"/>
        <v/>
      </c>
      <c r="B42" s="147"/>
      <c r="C42" s="148"/>
      <c r="D42" s="154"/>
      <c r="E42" s="154"/>
      <c r="F42" s="154"/>
      <c r="G42" s="154"/>
      <c r="H42" s="150"/>
      <c r="I42" s="155"/>
      <c r="J42" s="113"/>
      <c r="K42" s="100"/>
      <c r="L42" s="113"/>
      <c r="M42" s="100"/>
      <c r="N42" s="113"/>
      <c r="O42" s="100"/>
      <c r="P42" s="7" t="str">
        <f t="shared" si="0"/>
        <v/>
      </c>
      <c r="Q42" s="123" t="str">
        <f t="shared" si="22"/>
        <v/>
      </c>
      <c r="R42" s="123" t="str">
        <f>IF(ISERROR(VLOOKUP(AZ42,BA$6:$BB$41,2,0)),"",VLOOKUP(AZ42,BA$6:$BB$41,2,0))</f>
        <v/>
      </c>
      <c r="S42" s="12">
        <f t="shared" si="1"/>
        <v>0</v>
      </c>
      <c r="T42" s="12">
        <f t="shared" si="2"/>
        <v>0</v>
      </c>
      <c r="U42" s="4" t="str">
        <f t="shared" si="3"/>
        <v/>
      </c>
      <c r="V42" s="4" t="str">
        <f t="shared" si="4"/>
        <v/>
      </c>
      <c r="Y42" s="4">
        <f t="shared" si="5"/>
        <v>0</v>
      </c>
      <c r="Z42" s="4">
        <f t="shared" si="41"/>
        <v>0</v>
      </c>
      <c r="AA42" s="4" t="str">
        <f t="shared" si="24"/>
        <v/>
      </c>
      <c r="AB42" s="4" t="str">
        <f t="shared" si="6"/>
        <v/>
      </c>
      <c r="AC42" s="12">
        <f t="shared" si="7"/>
        <v>0</v>
      </c>
      <c r="AD42" s="9" t="str">
        <f t="shared" si="25"/>
        <v/>
      </c>
      <c r="AE42" s="4">
        <v>0</v>
      </c>
      <c r="AF42" s="4" t="str">
        <f t="shared" si="8"/>
        <v xml:space="preserve"> </v>
      </c>
      <c r="AG42" s="4" t="str">
        <f t="shared" si="9"/>
        <v xml:space="preserve">  </v>
      </c>
      <c r="AH42" s="4" t="str">
        <f t="shared" si="10"/>
        <v/>
      </c>
      <c r="AI42" s="4" t="str">
        <f t="shared" si="26"/>
        <v/>
      </c>
      <c r="AJ42" s="4" t="str">
        <f t="shared" si="27"/>
        <v/>
      </c>
      <c r="AK42" s="4" t="str">
        <f t="shared" si="28"/>
        <v/>
      </c>
      <c r="AL42" s="4" t="str">
        <f t="shared" si="11"/>
        <v/>
      </c>
      <c r="AM42" s="4" t="str">
        <f t="shared" si="12"/>
        <v/>
      </c>
      <c r="AN42" s="4" t="str">
        <f t="shared" si="13"/>
        <v/>
      </c>
      <c r="AO42" s="4" t="str">
        <f t="shared" si="14"/>
        <v/>
      </c>
      <c r="AP42" s="4" t="str">
        <f t="shared" si="15"/>
        <v/>
      </c>
      <c r="AQ42" s="4">
        <f t="shared" si="16"/>
        <v>0</v>
      </c>
      <c r="AR42" s="4" t="str">
        <f t="shared" si="17"/>
        <v>999:99.99</v>
      </c>
      <c r="AS42" s="4" t="str">
        <f t="shared" si="18"/>
        <v>999:99.99</v>
      </c>
      <c r="AT42" s="4" t="str">
        <f t="shared" si="19"/>
        <v>999:99.99</v>
      </c>
      <c r="AU42" s="4" t="str">
        <f t="shared" si="20"/>
        <v>999:99.99</v>
      </c>
      <c r="AV42" s="4">
        <f t="shared" si="29"/>
        <v>0</v>
      </c>
      <c r="AW42" s="4">
        <f t="shared" si="30"/>
        <v>0</v>
      </c>
      <c r="AX42" s="4">
        <f t="shared" si="31"/>
        <v>0</v>
      </c>
      <c r="AY42" s="4" t="str">
        <f t="shared" si="21"/>
        <v>19000100</v>
      </c>
      <c r="AZ42" s="4" t="str">
        <f t="shared" si="32"/>
        <v/>
      </c>
      <c r="BC42" s="4" t="str">
        <f t="shared" si="33"/>
        <v/>
      </c>
      <c r="BD42" s="4" t="str">
        <f t="shared" si="34"/>
        <v/>
      </c>
    </row>
    <row r="43" spans="1:56" ht="16.5" customHeight="1" x14ac:dyDescent="0.15">
      <c r="A43" s="7" t="str">
        <f t="shared" si="35"/>
        <v/>
      </c>
      <c r="B43" s="147"/>
      <c r="C43" s="148"/>
      <c r="D43" s="154"/>
      <c r="E43" s="154"/>
      <c r="F43" s="154"/>
      <c r="G43" s="154"/>
      <c r="H43" s="150"/>
      <c r="I43" s="155"/>
      <c r="J43" s="113"/>
      <c r="K43" s="100"/>
      <c r="L43" s="113"/>
      <c r="M43" s="100"/>
      <c r="N43" s="113"/>
      <c r="O43" s="100"/>
      <c r="P43" s="7" t="str">
        <f t="shared" si="0"/>
        <v/>
      </c>
      <c r="Q43" s="123" t="str">
        <f t="shared" si="22"/>
        <v/>
      </c>
      <c r="R43" s="123" t="str">
        <f>IF(ISERROR(VLOOKUP(AZ43,BA$6:$BB$41,2,0)),"",VLOOKUP(AZ43,BA$6:$BB$41,2,0))</f>
        <v/>
      </c>
      <c r="S43" s="12">
        <f t="shared" si="1"/>
        <v>0</v>
      </c>
      <c r="T43" s="12">
        <f t="shared" si="2"/>
        <v>0</v>
      </c>
      <c r="U43" s="4" t="str">
        <f t="shared" si="3"/>
        <v/>
      </c>
      <c r="V43" s="4" t="str">
        <f t="shared" si="4"/>
        <v/>
      </c>
      <c r="Y43" s="4">
        <f t="shared" si="5"/>
        <v>0</v>
      </c>
      <c r="Z43" s="4">
        <f t="shared" si="41"/>
        <v>0</v>
      </c>
      <c r="AA43" s="4" t="str">
        <f t="shared" si="24"/>
        <v/>
      </c>
      <c r="AB43" s="4" t="str">
        <f t="shared" si="6"/>
        <v/>
      </c>
      <c r="AC43" s="12">
        <f t="shared" si="7"/>
        <v>0</v>
      </c>
      <c r="AD43" s="9" t="str">
        <f t="shared" si="25"/>
        <v/>
      </c>
      <c r="AE43" s="4">
        <v>0</v>
      </c>
      <c r="AF43" s="4" t="str">
        <f t="shared" si="8"/>
        <v xml:space="preserve"> </v>
      </c>
      <c r="AG43" s="4" t="str">
        <f t="shared" si="9"/>
        <v xml:space="preserve">  </v>
      </c>
      <c r="AH43" s="4" t="str">
        <f t="shared" si="10"/>
        <v/>
      </c>
      <c r="AI43" s="4" t="str">
        <f t="shared" si="26"/>
        <v/>
      </c>
      <c r="AJ43" s="4" t="str">
        <f t="shared" si="27"/>
        <v/>
      </c>
      <c r="AK43" s="4" t="str">
        <f t="shared" si="28"/>
        <v/>
      </c>
      <c r="AL43" s="4" t="str">
        <f t="shared" si="11"/>
        <v/>
      </c>
      <c r="AM43" s="4" t="str">
        <f t="shared" si="12"/>
        <v/>
      </c>
      <c r="AN43" s="4" t="str">
        <f t="shared" si="13"/>
        <v/>
      </c>
      <c r="AO43" s="4" t="str">
        <f t="shared" si="14"/>
        <v/>
      </c>
      <c r="AP43" s="4" t="str">
        <f t="shared" si="15"/>
        <v/>
      </c>
      <c r="AQ43" s="4">
        <f t="shared" si="16"/>
        <v>0</v>
      </c>
      <c r="AR43" s="4" t="str">
        <f t="shared" si="17"/>
        <v>999:99.99</v>
      </c>
      <c r="AS43" s="4" t="str">
        <f t="shared" si="18"/>
        <v>999:99.99</v>
      </c>
      <c r="AT43" s="4" t="str">
        <f t="shared" si="19"/>
        <v>999:99.99</v>
      </c>
      <c r="AU43" s="4" t="str">
        <f t="shared" si="20"/>
        <v>999:99.99</v>
      </c>
      <c r="AV43" s="4">
        <f t="shared" si="29"/>
        <v>0</v>
      </c>
      <c r="AW43" s="4">
        <f t="shared" si="30"/>
        <v>0</v>
      </c>
      <c r="AX43" s="4">
        <f t="shared" si="31"/>
        <v>0</v>
      </c>
      <c r="AY43" s="4" t="str">
        <f t="shared" si="21"/>
        <v>19000100</v>
      </c>
      <c r="AZ43" s="4" t="str">
        <f t="shared" si="32"/>
        <v/>
      </c>
      <c r="BC43" s="4" t="str">
        <f t="shared" si="33"/>
        <v/>
      </c>
      <c r="BD43" s="4" t="str">
        <f t="shared" si="34"/>
        <v/>
      </c>
    </row>
    <row r="44" spans="1:56" ht="16.5" customHeight="1" x14ac:dyDescent="0.15">
      <c r="A44" s="7" t="str">
        <f t="shared" si="35"/>
        <v/>
      </c>
      <c r="B44" s="147"/>
      <c r="C44" s="148" t="s">
        <v>210</v>
      </c>
      <c r="D44" s="154"/>
      <c r="E44" s="154"/>
      <c r="F44" s="154"/>
      <c r="G44" s="154"/>
      <c r="H44" s="150"/>
      <c r="I44" s="155"/>
      <c r="J44" s="113"/>
      <c r="K44" s="100"/>
      <c r="L44" s="113"/>
      <c r="M44" s="100"/>
      <c r="N44" s="113"/>
      <c r="O44" s="100"/>
      <c r="P44" s="7" t="str">
        <f t="shared" si="0"/>
        <v/>
      </c>
      <c r="Q44" s="123" t="str">
        <f t="shared" si="22"/>
        <v/>
      </c>
      <c r="R44" s="123" t="str">
        <f>IF(ISERROR(VLOOKUP(AZ44,BA$6:$BB$41,2,0)),"",VLOOKUP(AZ44,BA$6:$BB$41,2,0))</f>
        <v/>
      </c>
      <c r="S44" s="12">
        <f t="shared" si="1"/>
        <v>0</v>
      </c>
      <c r="T44" s="12">
        <f t="shared" si="2"/>
        <v>0</v>
      </c>
      <c r="U44" s="4" t="str">
        <f t="shared" si="3"/>
        <v/>
      </c>
      <c r="V44" s="4" t="str">
        <f t="shared" si="4"/>
        <v/>
      </c>
      <c r="Y44" s="4">
        <f t="shared" si="5"/>
        <v>0</v>
      </c>
      <c r="Z44" s="4">
        <f t="shared" si="41"/>
        <v>0</v>
      </c>
      <c r="AA44" s="4" t="str">
        <f t="shared" si="24"/>
        <v/>
      </c>
      <c r="AB44" s="4" t="str">
        <f t="shared" si="6"/>
        <v/>
      </c>
      <c r="AC44" s="12">
        <f t="shared" si="7"/>
        <v>0</v>
      </c>
      <c r="AD44" s="9" t="str">
        <f t="shared" si="25"/>
        <v/>
      </c>
      <c r="AE44" s="4">
        <v>0</v>
      </c>
      <c r="AF44" s="4" t="str">
        <f t="shared" si="8"/>
        <v xml:space="preserve"> </v>
      </c>
      <c r="AG44" s="4" t="str">
        <f t="shared" si="9"/>
        <v xml:space="preserve">  </v>
      </c>
      <c r="AH44" s="4" t="str">
        <f t="shared" si="10"/>
        <v/>
      </c>
      <c r="AI44" s="4" t="str">
        <f t="shared" si="26"/>
        <v/>
      </c>
      <c r="AJ44" s="4" t="str">
        <f t="shared" si="27"/>
        <v/>
      </c>
      <c r="AK44" s="4" t="str">
        <f t="shared" si="28"/>
        <v/>
      </c>
      <c r="AL44" s="4" t="str">
        <f t="shared" si="11"/>
        <v/>
      </c>
      <c r="AM44" s="4" t="str">
        <f t="shared" si="12"/>
        <v/>
      </c>
      <c r="AN44" s="4" t="str">
        <f t="shared" si="13"/>
        <v/>
      </c>
      <c r="AO44" s="4" t="str">
        <f t="shared" si="14"/>
        <v/>
      </c>
      <c r="AP44" s="4" t="str">
        <f t="shared" si="15"/>
        <v/>
      </c>
      <c r="AQ44" s="4">
        <f t="shared" si="16"/>
        <v>0</v>
      </c>
      <c r="AR44" s="4" t="str">
        <f t="shared" si="17"/>
        <v>999:99.99</v>
      </c>
      <c r="AS44" s="4" t="str">
        <f t="shared" si="18"/>
        <v>999:99.99</v>
      </c>
      <c r="AT44" s="4" t="str">
        <f t="shared" si="19"/>
        <v>999:99.99</v>
      </c>
      <c r="AU44" s="4" t="str">
        <f t="shared" si="20"/>
        <v>999:99.99</v>
      </c>
      <c r="AV44" s="4">
        <f t="shared" si="29"/>
        <v>0</v>
      </c>
      <c r="AW44" s="4">
        <f t="shared" si="30"/>
        <v>0</v>
      </c>
      <c r="AX44" s="4">
        <f t="shared" si="31"/>
        <v>0</v>
      </c>
      <c r="AY44" s="4" t="str">
        <f t="shared" si="21"/>
        <v>19000100</v>
      </c>
      <c r="AZ44" s="4" t="str">
        <f t="shared" si="32"/>
        <v/>
      </c>
      <c r="BC44" s="4" t="str">
        <f t="shared" si="33"/>
        <v/>
      </c>
      <c r="BD44" s="4" t="str">
        <f t="shared" si="34"/>
        <v/>
      </c>
    </row>
    <row r="45" spans="1:56" ht="16.5" customHeight="1" x14ac:dyDescent="0.15">
      <c r="A45" s="7" t="str">
        <f t="shared" si="35"/>
        <v/>
      </c>
      <c r="B45" s="147"/>
      <c r="C45" s="148" t="s">
        <v>210</v>
      </c>
      <c r="D45" s="154"/>
      <c r="E45" s="154"/>
      <c r="F45" s="154"/>
      <c r="G45" s="154"/>
      <c r="H45" s="150"/>
      <c r="I45" s="155"/>
      <c r="J45" s="113"/>
      <c r="K45" s="100"/>
      <c r="L45" s="113"/>
      <c r="M45" s="100"/>
      <c r="N45" s="113"/>
      <c r="O45" s="100"/>
      <c r="P45" s="7" t="str">
        <f t="shared" si="0"/>
        <v/>
      </c>
      <c r="Q45" s="123" t="str">
        <f t="shared" si="22"/>
        <v/>
      </c>
      <c r="R45" s="123" t="str">
        <f>IF(ISERROR(VLOOKUP(AZ45,BA$6:$BB$41,2,0)),"",VLOOKUP(AZ45,BA$6:$BB$41,2,0))</f>
        <v/>
      </c>
      <c r="S45" s="12">
        <f t="shared" si="1"/>
        <v>0</v>
      </c>
      <c r="T45" s="12">
        <f t="shared" si="2"/>
        <v>0</v>
      </c>
      <c r="U45" s="4" t="str">
        <f t="shared" si="3"/>
        <v/>
      </c>
      <c r="V45" s="4" t="str">
        <f t="shared" si="4"/>
        <v/>
      </c>
      <c r="Y45" s="4">
        <f t="shared" si="5"/>
        <v>0</v>
      </c>
      <c r="Z45" s="4">
        <f t="shared" si="41"/>
        <v>0</v>
      </c>
      <c r="AA45" s="4" t="str">
        <f t="shared" si="24"/>
        <v/>
      </c>
      <c r="AB45" s="4" t="str">
        <f t="shared" si="6"/>
        <v/>
      </c>
      <c r="AC45" s="12">
        <f t="shared" si="7"/>
        <v>0</v>
      </c>
      <c r="AD45" s="9" t="str">
        <f t="shared" si="25"/>
        <v/>
      </c>
      <c r="AE45" s="4">
        <v>0</v>
      </c>
      <c r="AF45" s="4" t="str">
        <f t="shared" si="8"/>
        <v xml:space="preserve"> </v>
      </c>
      <c r="AG45" s="4" t="str">
        <f t="shared" si="9"/>
        <v xml:space="preserve">  </v>
      </c>
      <c r="AH45" s="4" t="str">
        <f t="shared" si="10"/>
        <v/>
      </c>
      <c r="AI45" s="4" t="str">
        <f t="shared" si="26"/>
        <v/>
      </c>
      <c r="AJ45" s="4" t="str">
        <f t="shared" si="27"/>
        <v/>
      </c>
      <c r="AK45" s="4" t="str">
        <f t="shared" si="28"/>
        <v/>
      </c>
      <c r="AL45" s="4" t="str">
        <f t="shared" si="11"/>
        <v/>
      </c>
      <c r="AM45" s="4" t="str">
        <f t="shared" si="12"/>
        <v/>
      </c>
      <c r="AN45" s="4" t="str">
        <f t="shared" si="13"/>
        <v/>
      </c>
      <c r="AO45" s="4" t="str">
        <f t="shared" si="14"/>
        <v/>
      </c>
      <c r="AP45" s="4" t="str">
        <f t="shared" si="15"/>
        <v/>
      </c>
      <c r="AQ45" s="4">
        <f t="shared" si="16"/>
        <v>0</v>
      </c>
      <c r="AR45" s="4" t="str">
        <f t="shared" si="17"/>
        <v>999:99.99</v>
      </c>
      <c r="AS45" s="4" t="str">
        <f t="shared" si="18"/>
        <v>999:99.99</v>
      </c>
      <c r="AT45" s="4" t="str">
        <f t="shared" si="19"/>
        <v>999:99.99</v>
      </c>
      <c r="AU45" s="4" t="str">
        <f t="shared" si="20"/>
        <v>999:99.99</v>
      </c>
      <c r="AV45" s="4">
        <f t="shared" si="29"/>
        <v>0</v>
      </c>
      <c r="AW45" s="4">
        <f t="shared" si="30"/>
        <v>0</v>
      </c>
      <c r="AX45" s="4">
        <f t="shared" si="31"/>
        <v>0</v>
      </c>
      <c r="AY45" s="4" t="str">
        <f t="shared" si="21"/>
        <v>19000100</v>
      </c>
      <c r="AZ45" s="4" t="str">
        <f t="shared" si="32"/>
        <v/>
      </c>
      <c r="BC45" s="4" t="str">
        <f t="shared" si="33"/>
        <v/>
      </c>
      <c r="BD45" s="4" t="str">
        <f t="shared" si="34"/>
        <v/>
      </c>
    </row>
    <row r="46" spans="1:56" ht="16.5" customHeight="1" x14ac:dyDescent="0.15">
      <c r="A46" s="7" t="str">
        <f t="shared" si="35"/>
        <v/>
      </c>
      <c r="B46" s="147"/>
      <c r="C46" s="148" t="s">
        <v>210</v>
      </c>
      <c r="D46" s="154"/>
      <c r="E46" s="154"/>
      <c r="F46" s="154"/>
      <c r="G46" s="154"/>
      <c r="H46" s="150"/>
      <c r="I46" s="155"/>
      <c r="J46" s="113"/>
      <c r="K46" s="100"/>
      <c r="L46" s="113"/>
      <c r="M46" s="100"/>
      <c r="N46" s="113"/>
      <c r="O46" s="100"/>
      <c r="P46" s="7" t="str">
        <f t="shared" si="0"/>
        <v/>
      </c>
      <c r="Q46" s="123" t="str">
        <f t="shared" si="22"/>
        <v/>
      </c>
      <c r="R46" s="123" t="str">
        <f>IF(ISERROR(VLOOKUP(AZ46,BA$6:$BB$41,2,0)),"",VLOOKUP(AZ46,BA$6:$BB$41,2,0))</f>
        <v/>
      </c>
      <c r="S46" s="12">
        <f t="shared" si="1"/>
        <v>0</v>
      </c>
      <c r="T46" s="12">
        <f t="shared" si="2"/>
        <v>0</v>
      </c>
      <c r="U46" s="4" t="str">
        <f t="shared" si="3"/>
        <v/>
      </c>
      <c r="V46" s="4" t="str">
        <f t="shared" si="4"/>
        <v/>
      </c>
      <c r="Y46" s="4">
        <f t="shared" si="5"/>
        <v>0</v>
      </c>
      <c r="Z46" s="4">
        <f t="shared" si="41"/>
        <v>0</v>
      </c>
      <c r="AA46" s="4" t="str">
        <f t="shared" si="24"/>
        <v/>
      </c>
      <c r="AB46" s="4" t="str">
        <f t="shared" si="6"/>
        <v/>
      </c>
      <c r="AC46" s="12">
        <f t="shared" si="7"/>
        <v>0</v>
      </c>
      <c r="AD46" s="9" t="str">
        <f t="shared" si="25"/>
        <v/>
      </c>
      <c r="AE46" s="4">
        <v>0</v>
      </c>
      <c r="AF46" s="4" t="str">
        <f t="shared" si="8"/>
        <v xml:space="preserve"> </v>
      </c>
      <c r="AG46" s="4" t="str">
        <f t="shared" si="9"/>
        <v xml:space="preserve">  </v>
      </c>
      <c r="AH46" s="4" t="str">
        <f t="shared" si="10"/>
        <v/>
      </c>
      <c r="AI46" s="4" t="str">
        <f t="shared" si="26"/>
        <v/>
      </c>
      <c r="AJ46" s="4" t="str">
        <f t="shared" si="27"/>
        <v/>
      </c>
      <c r="AK46" s="4" t="str">
        <f t="shared" si="28"/>
        <v/>
      </c>
      <c r="AL46" s="4" t="str">
        <f t="shared" si="11"/>
        <v/>
      </c>
      <c r="AM46" s="4" t="str">
        <f t="shared" si="12"/>
        <v/>
      </c>
      <c r="AN46" s="4" t="str">
        <f t="shared" si="13"/>
        <v/>
      </c>
      <c r="AO46" s="4" t="str">
        <f t="shared" si="14"/>
        <v/>
      </c>
      <c r="AP46" s="4" t="str">
        <f t="shared" si="15"/>
        <v/>
      </c>
      <c r="AQ46" s="4">
        <f t="shared" si="16"/>
        <v>0</v>
      </c>
      <c r="AR46" s="4" t="str">
        <f t="shared" si="17"/>
        <v>999:99.99</v>
      </c>
      <c r="AS46" s="4" t="str">
        <f t="shared" si="18"/>
        <v>999:99.99</v>
      </c>
      <c r="AT46" s="4" t="str">
        <f t="shared" si="19"/>
        <v>999:99.99</v>
      </c>
      <c r="AU46" s="4" t="str">
        <f t="shared" si="20"/>
        <v>999:99.99</v>
      </c>
      <c r="AV46" s="4">
        <f t="shared" si="29"/>
        <v>0</v>
      </c>
      <c r="AW46" s="4">
        <f t="shared" si="30"/>
        <v>0</v>
      </c>
      <c r="AX46" s="4">
        <f t="shared" si="31"/>
        <v>0</v>
      </c>
      <c r="AY46" s="4" t="str">
        <f t="shared" si="21"/>
        <v>19000100</v>
      </c>
      <c r="AZ46" s="4" t="str">
        <f t="shared" si="32"/>
        <v/>
      </c>
      <c r="BC46" s="4" t="str">
        <f t="shared" si="33"/>
        <v/>
      </c>
      <c r="BD46" s="4" t="str">
        <f t="shared" si="34"/>
        <v/>
      </c>
    </row>
    <row r="47" spans="1:56" ht="16.5" customHeight="1" x14ac:dyDescent="0.15">
      <c r="A47" s="7" t="str">
        <f t="shared" si="35"/>
        <v/>
      </c>
      <c r="B47" s="147"/>
      <c r="C47" s="148" t="s">
        <v>210</v>
      </c>
      <c r="D47" s="154"/>
      <c r="E47" s="154"/>
      <c r="F47" s="154"/>
      <c r="G47" s="154"/>
      <c r="H47" s="150"/>
      <c r="I47" s="155"/>
      <c r="J47" s="113"/>
      <c r="K47" s="100"/>
      <c r="L47" s="113"/>
      <c r="M47" s="100"/>
      <c r="N47" s="113"/>
      <c r="O47" s="100"/>
      <c r="P47" s="7" t="str">
        <f t="shared" si="0"/>
        <v/>
      </c>
      <c r="Q47" s="123" t="str">
        <f t="shared" si="22"/>
        <v/>
      </c>
      <c r="R47" s="123" t="str">
        <f>IF(ISERROR(VLOOKUP(AZ47,BA$6:$BB$41,2,0)),"",VLOOKUP(AZ47,BA$6:$BB$41,2,0))</f>
        <v/>
      </c>
      <c r="S47" s="12">
        <f t="shared" si="1"/>
        <v>0</v>
      </c>
      <c r="T47" s="12">
        <f t="shared" si="2"/>
        <v>0</v>
      </c>
      <c r="U47" s="4" t="str">
        <f t="shared" si="3"/>
        <v/>
      </c>
      <c r="V47" s="4" t="str">
        <f t="shared" si="4"/>
        <v/>
      </c>
      <c r="Y47" s="4">
        <f t="shared" si="5"/>
        <v>0</v>
      </c>
      <c r="Z47" s="4">
        <f t="shared" si="41"/>
        <v>0</v>
      </c>
      <c r="AA47" s="4" t="str">
        <f t="shared" si="24"/>
        <v/>
      </c>
      <c r="AB47" s="4" t="str">
        <f t="shared" si="6"/>
        <v/>
      </c>
      <c r="AC47" s="12">
        <f t="shared" si="7"/>
        <v>0</v>
      </c>
      <c r="AD47" s="9" t="str">
        <f t="shared" si="25"/>
        <v/>
      </c>
      <c r="AE47" s="4">
        <v>0</v>
      </c>
      <c r="AF47" s="4" t="str">
        <f t="shared" si="8"/>
        <v xml:space="preserve"> </v>
      </c>
      <c r="AG47" s="4" t="str">
        <f t="shared" si="9"/>
        <v xml:space="preserve">  </v>
      </c>
      <c r="AH47" s="4" t="str">
        <f t="shared" si="10"/>
        <v/>
      </c>
      <c r="AI47" s="4" t="str">
        <f t="shared" si="26"/>
        <v/>
      </c>
      <c r="AJ47" s="4" t="str">
        <f t="shared" si="27"/>
        <v/>
      </c>
      <c r="AK47" s="4" t="str">
        <f t="shared" si="28"/>
        <v/>
      </c>
      <c r="AL47" s="4" t="str">
        <f t="shared" si="11"/>
        <v/>
      </c>
      <c r="AM47" s="4" t="str">
        <f t="shared" si="12"/>
        <v/>
      </c>
      <c r="AN47" s="4" t="str">
        <f t="shared" si="13"/>
        <v/>
      </c>
      <c r="AO47" s="4" t="str">
        <f t="shared" si="14"/>
        <v/>
      </c>
      <c r="AP47" s="4" t="str">
        <f t="shared" si="15"/>
        <v/>
      </c>
      <c r="AQ47" s="4">
        <f t="shared" si="16"/>
        <v>0</v>
      </c>
      <c r="AR47" s="4" t="str">
        <f t="shared" si="17"/>
        <v>999:99.99</v>
      </c>
      <c r="AS47" s="4" t="str">
        <f t="shared" si="18"/>
        <v>999:99.99</v>
      </c>
      <c r="AT47" s="4" t="str">
        <f t="shared" si="19"/>
        <v>999:99.99</v>
      </c>
      <c r="AU47" s="4" t="str">
        <f t="shared" si="20"/>
        <v>999:99.99</v>
      </c>
      <c r="AV47" s="4">
        <f t="shared" si="29"/>
        <v>0</v>
      </c>
      <c r="AW47" s="4">
        <f t="shared" si="30"/>
        <v>0</v>
      </c>
      <c r="AX47" s="4">
        <f t="shared" si="31"/>
        <v>0</v>
      </c>
      <c r="AY47" s="4" t="str">
        <f t="shared" si="21"/>
        <v>19000100</v>
      </c>
      <c r="AZ47" s="4" t="str">
        <f t="shared" si="32"/>
        <v/>
      </c>
      <c r="BC47" s="4" t="str">
        <f t="shared" si="33"/>
        <v/>
      </c>
      <c r="BD47" s="4" t="str">
        <f t="shared" si="34"/>
        <v/>
      </c>
    </row>
    <row r="48" spans="1:56" ht="16.5" customHeight="1" x14ac:dyDescent="0.15">
      <c r="A48" s="7" t="str">
        <f t="shared" si="35"/>
        <v/>
      </c>
      <c r="B48" s="147"/>
      <c r="C48" s="148" t="s">
        <v>210</v>
      </c>
      <c r="D48" s="154"/>
      <c r="E48" s="154"/>
      <c r="F48" s="154"/>
      <c r="G48" s="154"/>
      <c r="H48" s="150"/>
      <c r="I48" s="155"/>
      <c r="J48" s="113"/>
      <c r="K48" s="100"/>
      <c r="L48" s="113"/>
      <c r="M48" s="100"/>
      <c r="N48" s="113"/>
      <c r="O48" s="100"/>
      <c r="P48" s="7" t="str">
        <f t="shared" si="0"/>
        <v/>
      </c>
      <c r="Q48" s="123" t="str">
        <f t="shared" si="22"/>
        <v/>
      </c>
      <c r="R48" s="123" t="str">
        <f>IF(ISERROR(VLOOKUP(AZ48,BA$6:$BB$41,2,0)),"",VLOOKUP(AZ48,BA$6:$BB$41,2,0))</f>
        <v/>
      </c>
      <c r="S48" s="12">
        <f t="shared" si="1"/>
        <v>0</v>
      </c>
      <c r="T48" s="12">
        <f t="shared" si="2"/>
        <v>0</v>
      </c>
      <c r="U48" s="4" t="str">
        <f t="shared" si="3"/>
        <v/>
      </c>
      <c r="V48" s="4" t="str">
        <f t="shared" si="4"/>
        <v/>
      </c>
      <c r="Y48" s="4">
        <f t="shared" si="5"/>
        <v>0</v>
      </c>
      <c r="Z48" s="4">
        <f t="shared" si="41"/>
        <v>0</v>
      </c>
      <c r="AA48" s="4" t="str">
        <f t="shared" si="24"/>
        <v/>
      </c>
      <c r="AB48" s="4" t="str">
        <f t="shared" si="6"/>
        <v/>
      </c>
      <c r="AC48" s="12">
        <f t="shared" si="7"/>
        <v>0</v>
      </c>
      <c r="AD48" s="9" t="str">
        <f t="shared" si="25"/>
        <v/>
      </c>
      <c r="AE48" s="4">
        <v>0</v>
      </c>
      <c r="AF48" s="4" t="str">
        <f t="shared" si="8"/>
        <v xml:space="preserve"> </v>
      </c>
      <c r="AG48" s="4" t="str">
        <f t="shared" si="9"/>
        <v xml:space="preserve">  </v>
      </c>
      <c r="AH48" s="4" t="str">
        <f t="shared" si="10"/>
        <v/>
      </c>
      <c r="AI48" s="4" t="str">
        <f t="shared" si="26"/>
        <v/>
      </c>
      <c r="AJ48" s="4" t="str">
        <f t="shared" si="27"/>
        <v/>
      </c>
      <c r="AK48" s="4" t="str">
        <f t="shared" si="28"/>
        <v/>
      </c>
      <c r="AL48" s="4" t="str">
        <f t="shared" si="11"/>
        <v/>
      </c>
      <c r="AM48" s="4" t="str">
        <f t="shared" si="12"/>
        <v/>
      </c>
      <c r="AN48" s="4" t="str">
        <f t="shared" si="13"/>
        <v/>
      </c>
      <c r="AO48" s="4" t="str">
        <f t="shared" si="14"/>
        <v/>
      </c>
      <c r="AP48" s="4" t="str">
        <f t="shared" si="15"/>
        <v/>
      </c>
      <c r="AQ48" s="4">
        <f t="shared" si="16"/>
        <v>0</v>
      </c>
      <c r="AR48" s="4" t="str">
        <f t="shared" si="17"/>
        <v>999:99.99</v>
      </c>
      <c r="AS48" s="4" t="str">
        <f t="shared" si="18"/>
        <v>999:99.99</v>
      </c>
      <c r="AT48" s="4" t="str">
        <f t="shared" si="19"/>
        <v>999:99.99</v>
      </c>
      <c r="AU48" s="4" t="str">
        <f t="shared" si="20"/>
        <v>999:99.99</v>
      </c>
      <c r="AV48" s="4">
        <f t="shared" si="29"/>
        <v>0</v>
      </c>
      <c r="AW48" s="4">
        <f t="shared" si="30"/>
        <v>0</v>
      </c>
      <c r="AX48" s="4">
        <f t="shared" si="31"/>
        <v>0</v>
      </c>
      <c r="AY48" s="4" t="str">
        <f t="shared" si="21"/>
        <v>19000100</v>
      </c>
      <c r="AZ48" s="4" t="str">
        <f t="shared" si="32"/>
        <v/>
      </c>
      <c r="BC48" s="4" t="str">
        <f t="shared" si="33"/>
        <v/>
      </c>
      <c r="BD48" s="4" t="str">
        <f t="shared" si="34"/>
        <v/>
      </c>
    </row>
    <row r="49" spans="1:56" ht="16.5" customHeight="1" x14ac:dyDescent="0.15">
      <c r="A49" s="7" t="str">
        <f t="shared" si="35"/>
        <v/>
      </c>
      <c r="B49" s="147"/>
      <c r="C49" s="148" t="s">
        <v>210</v>
      </c>
      <c r="D49" s="154"/>
      <c r="E49" s="154"/>
      <c r="F49" s="154"/>
      <c r="G49" s="154"/>
      <c r="H49" s="150"/>
      <c r="I49" s="155"/>
      <c r="J49" s="113"/>
      <c r="K49" s="100"/>
      <c r="L49" s="113"/>
      <c r="M49" s="100"/>
      <c r="N49" s="113"/>
      <c r="O49" s="100"/>
      <c r="P49" s="7" t="str">
        <f t="shared" si="0"/>
        <v/>
      </c>
      <c r="Q49" s="123" t="str">
        <f t="shared" si="22"/>
        <v/>
      </c>
      <c r="R49" s="123" t="str">
        <f>IF(ISERROR(VLOOKUP(AZ49,BA$6:$BB$41,2,0)),"",VLOOKUP(AZ49,BA$6:$BB$41,2,0))</f>
        <v/>
      </c>
      <c r="S49" s="12">
        <f t="shared" si="1"/>
        <v>0</v>
      </c>
      <c r="T49" s="12">
        <f t="shared" si="2"/>
        <v>0</v>
      </c>
      <c r="U49" s="4" t="str">
        <f t="shared" si="3"/>
        <v/>
      </c>
      <c r="V49" s="4" t="str">
        <f t="shared" si="4"/>
        <v/>
      </c>
      <c r="Y49" s="4">
        <f t="shared" si="5"/>
        <v>0</v>
      </c>
      <c r="Z49" s="4">
        <f t="shared" si="41"/>
        <v>0</v>
      </c>
      <c r="AA49" s="4" t="str">
        <f t="shared" si="24"/>
        <v/>
      </c>
      <c r="AB49" s="4" t="str">
        <f t="shared" si="6"/>
        <v/>
      </c>
      <c r="AC49" s="12">
        <f t="shared" si="7"/>
        <v>0</v>
      </c>
      <c r="AD49" s="9" t="str">
        <f t="shared" si="25"/>
        <v/>
      </c>
      <c r="AE49" s="4">
        <v>0</v>
      </c>
      <c r="AF49" s="4" t="str">
        <f t="shared" si="8"/>
        <v xml:space="preserve"> </v>
      </c>
      <c r="AG49" s="4" t="str">
        <f t="shared" si="9"/>
        <v xml:space="preserve">  </v>
      </c>
      <c r="AH49" s="4" t="str">
        <f t="shared" si="10"/>
        <v/>
      </c>
      <c r="AI49" s="4" t="str">
        <f t="shared" si="26"/>
        <v/>
      </c>
      <c r="AJ49" s="4" t="str">
        <f t="shared" si="27"/>
        <v/>
      </c>
      <c r="AK49" s="4" t="str">
        <f t="shared" si="28"/>
        <v/>
      </c>
      <c r="AL49" s="4" t="str">
        <f t="shared" si="11"/>
        <v/>
      </c>
      <c r="AM49" s="4" t="str">
        <f t="shared" si="12"/>
        <v/>
      </c>
      <c r="AN49" s="4" t="str">
        <f t="shared" si="13"/>
        <v/>
      </c>
      <c r="AO49" s="4" t="str">
        <f t="shared" si="14"/>
        <v/>
      </c>
      <c r="AP49" s="4" t="str">
        <f t="shared" si="15"/>
        <v/>
      </c>
      <c r="AQ49" s="4">
        <f t="shared" si="16"/>
        <v>0</v>
      </c>
      <c r="AR49" s="4" t="str">
        <f t="shared" si="17"/>
        <v>999:99.99</v>
      </c>
      <c r="AS49" s="4" t="str">
        <f t="shared" si="18"/>
        <v>999:99.99</v>
      </c>
      <c r="AT49" s="4" t="str">
        <f t="shared" si="19"/>
        <v>999:99.99</v>
      </c>
      <c r="AU49" s="4" t="str">
        <f t="shared" si="20"/>
        <v>999:99.99</v>
      </c>
      <c r="AV49" s="4">
        <f t="shared" si="29"/>
        <v>0</v>
      </c>
      <c r="AW49" s="4">
        <f t="shared" si="30"/>
        <v>0</v>
      </c>
      <c r="AX49" s="4">
        <f t="shared" si="31"/>
        <v>0</v>
      </c>
      <c r="AY49" s="4" t="str">
        <f t="shared" si="21"/>
        <v>19000100</v>
      </c>
      <c r="AZ49" s="4" t="str">
        <f t="shared" si="32"/>
        <v/>
      </c>
      <c r="BC49" s="4" t="str">
        <f t="shared" si="33"/>
        <v/>
      </c>
      <c r="BD49" s="4" t="str">
        <f t="shared" si="34"/>
        <v/>
      </c>
    </row>
    <row r="50" spans="1:56" ht="16.5" customHeight="1" x14ac:dyDescent="0.15">
      <c r="A50" s="7" t="str">
        <f t="shared" si="35"/>
        <v/>
      </c>
      <c r="B50" s="147"/>
      <c r="C50" s="148" t="s">
        <v>210</v>
      </c>
      <c r="D50" s="154"/>
      <c r="E50" s="154"/>
      <c r="F50" s="154"/>
      <c r="G50" s="154"/>
      <c r="H50" s="150"/>
      <c r="I50" s="155"/>
      <c r="J50" s="113"/>
      <c r="K50" s="100"/>
      <c r="L50" s="113"/>
      <c r="M50" s="100"/>
      <c r="N50" s="113"/>
      <c r="O50" s="100"/>
      <c r="P50" s="7" t="str">
        <f t="shared" si="0"/>
        <v/>
      </c>
      <c r="Q50" s="123" t="str">
        <f t="shared" si="22"/>
        <v/>
      </c>
      <c r="R50" s="123" t="str">
        <f>IF(ISERROR(VLOOKUP(AZ50,BA$6:$BB$41,2,0)),"",VLOOKUP(AZ50,BA$6:$BB$41,2,0))</f>
        <v/>
      </c>
      <c r="S50" s="12">
        <f t="shared" si="1"/>
        <v>0</v>
      </c>
      <c r="T50" s="12">
        <f t="shared" si="2"/>
        <v>0</v>
      </c>
      <c r="U50" s="4" t="str">
        <f t="shared" si="3"/>
        <v/>
      </c>
      <c r="V50" s="4" t="str">
        <f t="shared" si="4"/>
        <v/>
      </c>
      <c r="Y50" s="4">
        <f t="shared" si="5"/>
        <v>0</v>
      </c>
      <c r="Z50" s="4">
        <f t="shared" si="41"/>
        <v>0</v>
      </c>
      <c r="AA50" s="4" t="str">
        <f t="shared" si="24"/>
        <v/>
      </c>
      <c r="AB50" s="4" t="str">
        <f t="shared" si="6"/>
        <v/>
      </c>
      <c r="AC50" s="12">
        <f t="shared" si="7"/>
        <v>0</v>
      </c>
      <c r="AD50" s="9" t="str">
        <f t="shared" si="25"/>
        <v/>
      </c>
      <c r="AE50" s="4">
        <v>0</v>
      </c>
      <c r="AF50" s="4" t="str">
        <f t="shared" si="8"/>
        <v xml:space="preserve"> </v>
      </c>
      <c r="AG50" s="4" t="str">
        <f t="shared" si="9"/>
        <v xml:space="preserve">  </v>
      </c>
      <c r="AH50" s="4" t="str">
        <f t="shared" si="10"/>
        <v/>
      </c>
      <c r="AI50" s="4" t="str">
        <f t="shared" si="26"/>
        <v/>
      </c>
      <c r="AJ50" s="4" t="str">
        <f t="shared" si="27"/>
        <v/>
      </c>
      <c r="AK50" s="4" t="str">
        <f t="shared" si="28"/>
        <v/>
      </c>
      <c r="AL50" s="4" t="str">
        <f t="shared" si="11"/>
        <v/>
      </c>
      <c r="AM50" s="4" t="str">
        <f t="shared" si="12"/>
        <v/>
      </c>
      <c r="AN50" s="4" t="str">
        <f t="shared" si="13"/>
        <v/>
      </c>
      <c r="AO50" s="4" t="str">
        <f t="shared" si="14"/>
        <v/>
      </c>
      <c r="AP50" s="4" t="str">
        <f t="shared" si="15"/>
        <v/>
      </c>
      <c r="AQ50" s="4">
        <f t="shared" si="16"/>
        <v>0</v>
      </c>
      <c r="AR50" s="4" t="str">
        <f t="shared" si="17"/>
        <v>999:99.99</v>
      </c>
      <c r="AS50" s="4" t="str">
        <f t="shared" si="18"/>
        <v>999:99.99</v>
      </c>
      <c r="AT50" s="4" t="str">
        <f t="shared" si="19"/>
        <v>999:99.99</v>
      </c>
      <c r="AU50" s="4" t="str">
        <f t="shared" si="20"/>
        <v>999:99.99</v>
      </c>
      <c r="AV50" s="4">
        <f t="shared" si="29"/>
        <v>0</v>
      </c>
      <c r="AW50" s="4">
        <f t="shared" si="30"/>
        <v>0</v>
      </c>
      <c r="AX50" s="4">
        <f t="shared" si="31"/>
        <v>0</v>
      </c>
      <c r="AY50" s="4" t="str">
        <f t="shared" si="21"/>
        <v>19000100</v>
      </c>
      <c r="AZ50" s="4" t="str">
        <f t="shared" si="32"/>
        <v/>
      </c>
      <c r="BC50" s="4" t="str">
        <f t="shared" si="33"/>
        <v/>
      </c>
      <c r="BD50" s="4" t="str">
        <f t="shared" si="34"/>
        <v/>
      </c>
    </row>
    <row r="51" spans="1:56" ht="16.5" customHeight="1" x14ac:dyDescent="0.15">
      <c r="A51" s="7" t="str">
        <f t="shared" si="35"/>
        <v/>
      </c>
      <c r="B51" s="79"/>
      <c r="C51" s="141" t="s">
        <v>210</v>
      </c>
      <c r="D51" s="80"/>
      <c r="E51" s="80"/>
      <c r="F51" s="80"/>
      <c r="G51" s="80"/>
      <c r="H51" s="113"/>
      <c r="I51" s="100"/>
      <c r="J51" s="113"/>
      <c r="K51" s="100"/>
      <c r="L51" s="113"/>
      <c r="M51" s="100"/>
      <c r="N51" s="113"/>
      <c r="O51" s="100"/>
      <c r="P51" s="7" t="str">
        <f t="shared" si="0"/>
        <v/>
      </c>
      <c r="Q51" s="123" t="str">
        <f t="shared" si="22"/>
        <v/>
      </c>
      <c r="R51" s="123" t="str">
        <f>IF(ISERROR(VLOOKUP(AZ51,BA$6:$BB$41,2,0)),"",VLOOKUP(AZ51,BA$6:$BB$41,2,0))</f>
        <v/>
      </c>
      <c r="S51" s="12">
        <f t="shared" si="1"/>
        <v>0</v>
      </c>
      <c r="T51" s="12">
        <f t="shared" si="2"/>
        <v>0</v>
      </c>
      <c r="U51" s="4" t="str">
        <f t="shared" si="3"/>
        <v/>
      </c>
      <c r="V51" s="4" t="str">
        <f t="shared" si="4"/>
        <v/>
      </c>
      <c r="Y51" s="4">
        <f t="shared" si="5"/>
        <v>0</v>
      </c>
      <c r="Z51" s="4">
        <f t="shared" si="41"/>
        <v>0</v>
      </c>
      <c r="AA51" s="4" t="str">
        <f t="shared" si="24"/>
        <v/>
      </c>
      <c r="AB51" s="4" t="str">
        <f t="shared" si="6"/>
        <v/>
      </c>
      <c r="AC51" s="12">
        <f t="shared" si="7"/>
        <v>0</v>
      </c>
      <c r="AD51" s="9" t="str">
        <f t="shared" si="25"/>
        <v/>
      </c>
      <c r="AE51" s="4">
        <v>0</v>
      </c>
      <c r="AF51" s="4" t="str">
        <f t="shared" si="8"/>
        <v xml:space="preserve"> </v>
      </c>
      <c r="AG51" s="4" t="str">
        <f t="shared" si="9"/>
        <v xml:space="preserve">  </v>
      </c>
      <c r="AH51" s="4" t="str">
        <f t="shared" si="10"/>
        <v/>
      </c>
      <c r="AI51" s="4" t="str">
        <f t="shared" si="26"/>
        <v/>
      </c>
      <c r="AJ51" s="4" t="str">
        <f t="shared" si="27"/>
        <v/>
      </c>
      <c r="AK51" s="4" t="str">
        <f t="shared" si="28"/>
        <v/>
      </c>
      <c r="AL51" s="4" t="str">
        <f t="shared" si="11"/>
        <v/>
      </c>
      <c r="AM51" s="4" t="str">
        <f t="shared" si="12"/>
        <v/>
      </c>
      <c r="AN51" s="4" t="str">
        <f t="shared" si="13"/>
        <v/>
      </c>
      <c r="AO51" s="4" t="str">
        <f t="shared" si="14"/>
        <v/>
      </c>
      <c r="AP51" s="4" t="str">
        <f t="shared" si="15"/>
        <v/>
      </c>
      <c r="AQ51" s="4">
        <f t="shared" si="16"/>
        <v>0</v>
      </c>
      <c r="AR51" s="4" t="str">
        <f t="shared" si="17"/>
        <v>999:99.99</v>
      </c>
      <c r="AS51" s="4" t="str">
        <f t="shared" si="18"/>
        <v>999:99.99</v>
      </c>
      <c r="AT51" s="4" t="str">
        <f t="shared" si="19"/>
        <v>999:99.99</v>
      </c>
      <c r="AU51" s="4" t="str">
        <f t="shared" si="20"/>
        <v>999:99.99</v>
      </c>
      <c r="AV51" s="4">
        <f t="shared" si="29"/>
        <v>0</v>
      </c>
      <c r="AW51" s="4">
        <f t="shared" si="30"/>
        <v>0</v>
      </c>
      <c r="AX51" s="4">
        <f t="shared" si="31"/>
        <v>0</v>
      </c>
      <c r="AY51" s="4" t="str">
        <f t="shared" si="21"/>
        <v>19000100</v>
      </c>
      <c r="AZ51" s="4" t="str">
        <f t="shared" si="32"/>
        <v/>
      </c>
      <c r="BC51" s="4" t="str">
        <f t="shared" si="33"/>
        <v/>
      </c>
      <c r="BD51" s="4" t="str">
        <f t="shared" si="34"/>
        <v/>
      </c>
    </row>
    <row r="52" spans="1:56" ht="16.5" customHeight="1" x14ac:dyDescent="0.15">
      <c r="A52" s="7" t="str">
        <f t="shared" si="35"/>
        <v/>
      </c>
      <c r="B52" s="79"/>
      <c r="C52" s="141" t="s">
        <v>210</v>
      </c>
      <c r="D52" s="80"/>
      <c r="E52" s="80"/>
      <c r="F52" s="80"/>
      <c r="G52" s="80"/>
      <c r="H52" s="113"/>
      <c r="I52" s="100"/>
      <c r="J52" s="113"/>
      <c r="K52" s="100"/>
      <c r="L52" s="113"/>
      <c r="M52" s="100"/>
      <c r="N52" s="113"/>
      <c r="O52" s="100"/>
      <c r="P52" s="7" t="str">
        <f t="shared" si="0"/>
        <v/>
      </c>
      <c r="Q52" s="123" t="str">
        <f t="shared" si="22"/>
        <v/>
      </c>
      <c r="R52" s="123" t="str">
        <f>IF(ISERROR(VLOOKUP(AZ52,BA$6:$BB$41,2,0)),"",VLOOKUP(AZ52,BA$6:$BB$41,2,0))</f>
        <v/>
      </c>
      <c r="S52" s="12">
        <f t="shared" si="1"/>
        <v>0</v>
      </c>
      <c r="T52" s="12">
        <f t="shared" si="2"/>
        <v>0</v>
      </c>
      <c r="U52" s="4" t="str">
        <f t="shared" si="3"/>
        <v/>
      </c>
      <c r="V52" s="4" t="str">
        <f t="shared" si="4"/>
        <v/>
      </c>
      <c r="Y52" s="4">
        <f t="shared" si="5"/>
        <v>0</v>
      </c>
      <c r="Z52" s="4">
        <f t="shared" si="41"/>
        <v>0</v>
      </c>
      <c r="AA52" s="4" t="str">
        <f t="shared" si="24"/>
        <v/>
      </c>
      <c r="AB52" s="4" t="str">
        <f t="shared" si="6"/>
        <v/>
      </c>
      <c r="AC52" s="12">
        <f t="shared" si="7"/>
        <v>0</v>
      </c>
      <c r="AD52" s="9" t="str">
        <f t="shared" si="25"/>
        <v/>
      </c>
      <c r="AE52" s="4">
        <v>0</v>
      </c>
      <c r="AF52" s="4" t="str">
        <f t="shared" si="8"/>
        <v xml:space="preserve"> </v>
      </c>
      <c r="AG52" s="4" t="str">
        <f t="shared" si="9"/>
        <v xml:space="preserve">  </v>
      </c>
      <c r="AH52" s="4" t="str">
        <f t="shared" si="10"/>
        <v/>
      </c>
      <c r="AI52" s="4" t="str">
        <f t="shared" si="26"/>
        <v/>
      </c>
      <c r="AJ52" s="4" t="str">
        <f t="shared" si="27"/>
        <v/>
      </c>
      <c r="AK52" s="4" t="str">
        <f t="shared" si="28"/>
        <v/>
      </c>
      <c r="AL52" s="4" t="str">
        <f t="shared" si="11"/>
        <v/>
      </c>
      <c r="AM52" s="4" t="str">
        <f t="shared" si="12"/>
        <v/>
      </c>
      <c r="AN52" s="4" t="str">
        <f t="shared" si="13"/>
        <v/>
      </c>
      <c r="AO52" s="4" t="str">
        <f t="shared" si="14"/>
        <v/>
      </c>
      <c r="AP52" s="4" t="str">
        <f t="shared" si="15"/>
        <v/>
      </c>
      <c r="AQ52" s="4">
        <f t="shared" si="16"/>
        <v>0</v>
      </c>
      <c r="AR52" s="4" t="str">
        <f t="shared" si="17"/>
        <v>999:99.99</v>
      </c>
      <c r="AS52" s="4" t="str">
        <f t="shared" si="18"/>
        <v>999:99.99</v>
      </c>
      <c r="AT52" s="4" t="str">
        <f t="shared" si="19"/>
        <v>999:99.99</v>
      </c>
      <c r="AU52" s="4" t="str">
        <f t="shared" si="20"/>
        <v>999:99.99</v>
      </c>
      <c r="AV52" s="4">
        <f t="shared" si="29"/>
        <v>0</v>
      </c>
      <c r="AW52" s="4">
        <f t="shared" si="30"/>
        <v>0</v>
      </c>
      <c r="AX52" s="4">
        <f t="shared" si="31"/>
        <v>0</v>
      </c>
      <c r="AY52" s="4" t="str">
        <f t="shared" si="21"/>
        <v>19000100</v>
      </c>
      <c r="AZ52" s="4" t="str">
        <f t="shared" si="32"/>
        <v/>
      </c>
      <c r="BC52" s="4" t="str">
        <f t="shared" si="33"/>
        <v/>
      </c>
      <c r="BD52" s="4" t="str">
        <f t="shared" si="34"/>
        <v/>
      </c>
    </row>
    <row r="53" spans="1:56" ht="16.5" customHeight="1" x14ac:dyDescent="0.15">
      <c r="A53" s="7" t="str">
        <f t="shared" si="35"/>
        <v/>
      </c>
      <c r="B53" s="79"/>
      <c r="C53" s="141" t="s">
        <v>210</v>
      </c>
      <c r="D53" s="80"/>
      <c r="E53" s="80"/>
      <c r="F53" s="80"/>
      <c r="G53" s="80"/>
      <c r="H53" s="113"/>
      <c r="I53" s="100"/>
      <c r="J53" s="113"/>
      <c r="K53" s="100"/>
      <c r="L53" s="113"/>
      <c r="M53" s="100"/>
      <c r="N53" s="113"/>
      <c r="O53" s="100"/>
      <c r="P53" s="7" t="str">
        <f t="shared" si="0"/>
        <v/>
      </c>
      <c r="Q53" s="123" t="str">
        <f t="shared" si="22"/>
        <v/>
      </c>
      <c r="R53" s="123" t="str">
        <f>IF(ISERROR(VLOOKUP(AZ53,BA$6:$BB$41,2,0)),"",VLOOKUP(AZ53,BA$6:$BB$41,2,0))</f>
        <v/>
      </c>
      <c r="S53" s="12">
        <f t="shared" si="1"/>
        <v>0</v>
      </c>
      <c r="T53" s="12">
        <f t="shared" si="2"/>
        <v>0</v>
      </c>
      <c r="U53" s="4" t="str">
        <f t="shared" si="3"/>
        <v/>
      </c>
      <c r="V53" s="4" t="str">
        <f t="shared" si="4"/>
        <v/>
      </c>
      <c r="Y53" s="4">
        <f t="shared" si="5"/>
        <v>0</v>
      </c>
      <c r="Z53" s="4">
        <f t="shared" si="41"/>
        <v>0</v>
      </c>
      <c r="AA53" s="4" t="str">
        <f t="shared" si="24"/>
        <v/>
      </c>
      <c r="AB53" s="4" t="str">
        <f t="shared" si="6"/>
        <v/>
      </c>
      <c r="AC53" s="12">
        <f t="shared" si="7"/>
        <v>0</v>
      </c>
      <c r="AD53" s="9" t="str">
        <f t="shared" si="25"/>
        <v/>
      </c>
      <c r="AE53" s="4">
        <v>0</v>
      </c>
      <c r="AF53" s="4" t="str">
        <f t="shared" si="8"/>
        <v xml:space="preserve"> </v>
      </c>
      <c r="AG53" s="4" t="str">
        <f t="shared" si="9"/>
        <v xml:space="preserve">  </v>
      </c>
      <c r="AH53" s="4" t="str">
        <f t="shared" si="10"/>
        <v/>
      </c>
      <c r="AI53" s="4" t="str">
        <f t="shared" si="26"/>
        <v/>
      </c>
      <c r="AJ53" s="4" t="str">
        <f t="shared" si="27"/>
        <v/>
      </c>
      <c r="AK53" s="4" t="str">
        <f t="shared" si="28"/>
        <v/>
      </c>
      <c r="AL53" s="4" t="str">
        <f t="shared" si="11"/>
        <v/>
      </c>
      <c r="AM53" s="4" t="str">
        <f t="shared" si="12"/>
        <v/>
      </c>
      <c r="AN53" s="4" t="str">
        <f t="shared" si="13"/>
        <v/>
      </c>
      <c r="AO53" s="4" t="str">
        <f t="shared" si="14"/>
        <v/>
      </c>
      <c r="AP53" s="4" t="str">
        <f t="shared" si="15"/>
        <v/>
      </c>
      <c r="AQ53" s="4">
        <f t="shared" si="16"/>
        <v>0</v>
      </c>
      <c r="AR53" s="4" t="str">
        <f t="shared" si="17"/>
        <v>999:99.99</v>
      </c>
      <c r="AS53" s="4" t="str">
        <f t="shared" si="18"/>
        <v>999:99.99</v>
      </c>
      <c r="AT53" s="4" t="str">
        <f t="shared" si="19"/>
        <v>999:99.99</v>
      </c>
      <c r="AU53" s="4" t="str">
        <f t="shared" si="20"/>
        <v>999:99.99</v>
      </c>
      <c r="AV53" s="4">
        <f t="shared" si="29"/>
        <v>0</v>
      </c>
      <c r="AW53" s="4">
        <f t="shared" si="30"/>
        <v>0</v>
      </c>
      <c r="AX53" s="4">
        <f t="shared" si="31"/>
        <v>0</v>
      </c>
      <c r="AY53" s="4" t="str">
        <f t="shared" si="21"/>
        <v>19000100</v>
      </c>
      <c r="AZ53" s="4" t="str">
        <f t="shared" si="32"/>
        <v/>
      </c>
      <c r="BC53" s="4" t="str">
        <f t="shared" si="33"/>
        <v/>
      </c>
      <c r="BD53" s="4" t="str">
        <f t="shared" si="34"/>
        <v/>
      </c>
    </row>
    <row r="54" spans="1:56" ht="16.5" customHeight="1" x14ac:dyDescent="0.15">
      <c r="A54" s="7" t="str">
        <f t="shared" si="35"/>
        <v/>
      </c>
      <c r="B54" s="79"/>
      <c r="C54" s="141" t="s">
        <v>210</v>
      </c>
      <c r="D54" s="80"/>
      <c r="E54" s="80"/>
      <c r="F54" s="80"/>
      <c r="G54" s="80"/>
      <c r="H54" s="113"/>
      <c r="I54" s="100"/>
      <c r="J54" s="113"/>
      <c r="K54" s="100"/>
      <c r="L54" s="113"/>
      <c r="M54" s="100"/>
      <c r="N54" s="113"/>
      <c r="O54" s="100"/>
      <c r="P54" s="7" t="str">
        <f t="shared" si="0"/>
        <v/>
      </c>
      <c r="Q54" s="123" t="str">
        <f t="shared" si="22"/>
        <v/>
      </c>
      <c r="R54" s="123" t="str">
        <f>IF(ISERROR(VLOOKUP(AZ54,BA$6:$BB$41,2,0)),"",VLOOKUP(AZ54,BA$6:$BB$41,2,0))</f>
        <v/>
      </c>
      <c r="S54" s="12">
        <f t="shared" si="1"/>
        <v>0</v>
      </c>
      <c r="T54" s="12">
        <f t="shared" si="2"/>
        <v>0</v>
      </c>
      <c r="U54" s="4" t="str">
        <f t="shared" si="3"/>
        <v/>
      </c>
      <c r="V54" s="4" t="str">
        <f t="shared" si="4"/>
        <v/>
      </c>
      <c r="Y54" s="4">
        <f t="shared" si="5"/>
        <v>0</v>
      </c>
      <c r="Z54" s="4">
        <f t="shared" si="41"/>
        <v>0</v>
      </c>
      <c r="AA54" s="4" t="str">
        <f t="shared" si="24"/>
        <v/>
      </c>
      <c r="AB54" s="4" t="str">
        <f t="shared" si="6"/>
        <v/>
      </c>
      <c r="AC54" s="12">
        <f t="shared" si="7"/>
        <v>0</v>
      </c>
      <c r="AD54" s="9" t="str">
        <f t="shared" si="25"/>
        <v/>
      </c>
      <c r="AE54" s="4">
        <v>0</v>
      </c>
      <c r="AF54" s="4" t="str">
        <f t="shared" si="8"/>
        <v xml:space="preserve"> </v>
      </c>
      <c r="AG54" s="4" t="str">
        <f t="shared" si="9"/>
        <v xml:space="preserve">  </v>
      </c>
      <c r="AH54" s="4" t="str">
        <f t="shared" si="10"/>
        <v/>
      </c>
      <c r="AI54" s="4" t="str">
        <f t="shared" si="26"/>
        <v/>
      </c>
      <c r="AJ54" s="4" t="str">
        <f t="shared" si="27"/>
        <v/>
      </c>
      <c r="AK54" s="4" t="str">
        <f t="shared" si="28"/>
        <v/>
      </c>
      <c r="AL54" s="4" t="str">
        <f t="shared" si="11"/>
        <v/>
      </c>
      <c r="AM54" s="4" t="str">
        <f t="shared" si="12"/>
        <v/>
      </c>
      <c r="AN54" s="4" t="str">
        <f t="shared" si="13"/>
        <v/>
      </c>
      <c r="AO54" s="4" t="str">
        <f t="shared" si="14"/>
        <v/>
      </c>
      <c r="AP54" s="4" t="str">
        <f t="shared" si="15"/>
        <v/>
      </c>
      <c r="AQ54" s="4">
        <f t="shared" si="16"/>
        <v>0</v>
      </c>
      <c r="AR54" s="4" t="str">
        <f t="shared" si="17"/>
        <v>999:99.99</v>
      </c>
      <c r="AS54" s="4" t="str">
        <f t="shared" si="18"/>
        <v>999:99.99</v>
      </c>
      <c r="AT54" s="4" t="str">
        <f t="shared" si="19"/>
        <v>999:99.99</v>
      </c>
      <c r="AU54" s="4" t="str">
        <f t="shared" si="20"/>
        <v>999:99.99</v>
      </c>
      <c r="AV54" s="4">
        <f t="shared" si="29"/>
        <v>0</v>
      </c>
      <c r="AW54" s="4">
        <f t="shared" si="30"/>
        <v>0</v>
      </c>
      <c r="AX54" s="4">
        <f t="shared" si="31"/>
        <v>0</v>
      </c>
      <c r="AY54" s="4" t="str">
        <f t="shared" si="21"/>
        <v>19000100</v>
      </c>
      <c r="AZ54" s="4" t="str">
        <f t="shared" si="32"/>
        <v/>
      </c>
      <c r="BC54" s="4" t="str">
        <f t="shared" si="33"/>
        <v/>
      </c>
      <c r="BD54" s="4" t="str">
        <f t="shared" si="34"/>
        <v/>
      </c>
    </row>
    <row r="55" spans="1:56" ht="16.5" customHeight="1" x14ac:dyDescent="0.15">
      <c r="A55" s="7" t="str">
        <f t="shared" si="35"/>
        <v/>
      </c>
      <c r="B55" s="79"/>
      <c r="C55" s="141" t="s">
        <v>210</v>
      </c>
      <c r="D55" s="80"/>
      <c r="E55" s="80"/>
      <c r="F55" s="80"/>
      <c r="G55" s="80"/>
      <c r="H55" s="113"/>
      <c r="I55" s="100"/>
      <c r="J55" s="113"/>
      <c r="K55" s="100"/>
      <c r="L55" s="113"/>
      <c r="M55" s="100"/>
      <c r="N55" s="113"/>
      <c r="O55" s="100"/>
      <c r="P55" s="7" t="str">
        <f t="shared" si="0"/>
        <v/>
      </c>
      <c r="Q55" s="123" t="str">
        <f t="shared" si="22"/>
        <v/>
      </c>
      <c r="R55" s="123" t="str">
        <f>IF(ISERROR(VLOOKUP(AZ55,BA$6:$BB$41,2,0)),"",VLOOKUP(AZ55,BA$6:$BB$41,2,0))</f>
        <v/>
      </c>
      <c r="S55" s="12">
        <f t="shared" si="1"/>
        <v>0</v>
      </c>
      <c r="T55" s="12">
        <f t="shared" si="2"/>
        <v>0</v>
      </c>
      <c r="U55" s="4" t="str">
        <f t="shared" si="3"/>
        <v/>
      </c>
      <c r="V55" s="4" t="str">
        <f t="shared" si="4"/>
        <v/>
      </c>
      <c r="Y55" s="4">
        <f t="shared" si="5"/>
        <v>0</v>
      </c>
      <c r="Z55" s="4">
        <f t="shared" si="41"/>
        <v>0</v>
      </c>
      <c r="AA55" s="4" t="str">
        <f t="shared" si="24"/>
        <v/>
      </c>
      <c r="AB55" s="4" t="str">
        <f t="shared" si="6"/>
        <v/>
      </c>
      <c r="AC55" s="12">
        <f t="shared" si="7"/>
        <v>0</v>
      </c>
      <c r="AD55" s="9" t="str">
        <f t="shared" si="25"/>
        <v/>
      </c>
      <c r="AE55" s="4">
        <v>0</v>
      </c>
      <c r="AF55" s="4" t="str">
        <f t="shared" si="8"/>
        <v xml:space="preserve"> </v>
      </c>
      <c r="AG55" s="4" t="str">
        <f t="shared" si="9"/>
        <v xml:space="preserve">  </v>
      </c>
      <c r="AH55" s="4" t="str">
        <f t="shared" si="10"/>
        <v/>
      </c>
      <c r="AI55" s="4" t="str">
        <f t="shared" si="26"/>
        <v/>
      </c>
      <c r="AJ55" s="4" t="str">
        <f t="shared" si="27"/>
        <v/>
      </c>
      <c r="AK55" s="4" t="str">
        <f t="shared" si="28"/>
        <v/>
      </c>
      <c r="AL55" s="4" t="str">
        <f t="shared" si="11"/>
        <v/>
      </c>
      <c r="AM55" s="4" t="str">
        <f t="shared" si="12"/>
        <v/>
      </c>
      <c r="AN55" s="4" t="str">
        <f t="shared" si="13"/>
        <v/>
      </c>
      <c r="AO55" s="4" t="str">
        <f t="shared" si="14"/>
        <v/>
      </c>
      <c r="AP55" s="4" t="str">
        <f t="shared" si="15"/>
        <v/>
      </c>
      <c r="AQ55" s="4">
        <f t="shared" si="16"/>
        <v>0</v>
      </c>
      <c r="AR55" s="4" t="str">
        <f t="shared" si="17"/>
        <v>999:99.99</v>
      </c>
      <c r="AS55" s="4" t="str">
        <f t="shared" si="18"/>
        <v>999:99.99</v>
      </c>
      <c r="AT55" s="4" t="str">
        <f t="shared" si="19"/>
        <v>999:99.99</v>
      </c>
      <c r="AU55" s="4" t="str">
        <f t="shared" si="20"/>
        <v>999:99.99</v>
      </c>
      <c r="AV55" s="4">
        <f t="shared" si="29"/>
        <v>0</v>
      </c>
      <c r="AW55" s="4">
        <f t="shared" si="30"/>
        <v>0</v>
      </c>
      <c r="AX55" s="4">
        <f t="shared" si="31"/>
        <v>0</v>
      </c>
      <c r="AY55" s="4" t="str">
        <f t="shared" si="21"/>
        <v>19000100</v>
      </c>
      <c r="AZ55" s="4" t="str">
        <f t="shared" si="32"/>
        <v/>
      </c>
      <c r="BC55" s="4" t="str">
        <f t="shared" si="33"/>
        <v/>
      </c>
      <c r="BD55" s="4" t="str">
        <f t="shared" si="34"/>
        <v/>
      </c>
    </row>
    <row r="56" spans="1:56" ht="16.5" customHeight="1" x14ac:dyDescent="0.15">
      <c r="A56" s="7" t="str">
        <f t="shared" si="35"/>
        <v/>
      </c>
      <c r="B56" s="79"/>
      <c r="C56" s="141" t="s">
        <v>210</v>
      </c>
      <c r="D56" s="80"/>
      <c r="E56" s="80"/>
      <c r="F56" s="80"/>
      <c r="G56" s="80"/>
      <c r="H56" s="113"/>
      <c r="I56" s="100"/>
      <c r="J56" s="113"/>
      <c r="K56" s="100"/>
      <c r="L56" s="113"/>
      <c r="M56" s="100"/>
      <c r="N56" s="113"/>
      <c r="O56" s="100"/>
      <c r="P56" s="7" t="str">
        <f t="shared" si="0"/>
        <v/>
      </c>
      <c r="Q56" s="123" t="str">
        <f t="shared" si="22"/>
        <v/>
      </c>
      <c r="R56" s="123" t="str">
        <f>IF(ISERROR(VLOOKUP(AZ56,BA$6:$BB$41,2,0)),"",VLOOKUP(AZ56,BA$6:$BB$41,2,0))</f>
        <v/>
      </c>
      <c r="S56" s="12">
        <f t="shared" si="1"/>
        <v>0</v>
      </c>
      <c r="T56" s="12">
        <f t="shared" si="2"/>
        <v>0</v>
      </c>
      <c r="U56" s="4" t="str">
        <f t="shared" si="3"/>
        <v/>
      </c>
      <c r="V56" s="4" t="str">
        <f t="shared" si="4"/>
        <v/>
      </c>
      <c r="Y56" s="4">
        <f t="shared" si="5"/>
        <v>0</v>
      </c>
      <c r="Z56" s="4">
        <f t="shared" si="41"/>
        <v>0</v>
      </c>
      <c r="AA56" s="4" t="str">
        <f t="shared" si="24"/>
        <v/>
      </c>
      <c r="AB56" s="4" t="str">
        <f t="shared" si="6"/>
        <v/>
      </c>
      <c r="AC56" s="12">
        <f t="shared" si="7"/>
        <v>0</v>
      </c>
      <c r="AD56" s="9" t="str">
        <f t="shared" si="25"/>
        <v/>
      </c>
      <c r="AE56" s="4">
        <v>0</v>
      </c>
      <c r="AF56" s="4" t="str">
        <f t="shared" si="8"/>
        <v xml:space="preserve"> </v>
      </c>
      <c r="AG56" s="4" t="str">
        <f t="shared" si="9"/>
        <v xml:space="preserve">  </v>
      </c>
      <c r="AH56" s="4" t="str">
        <f t="shared" si="10"/>
        <v/>
      </c>
      <c r="AI56" s="4" t="str">
        <f t="shared" si="26"/>
        <v/>
      </c>
      <c r="AJ56" s="4" t="str">
        <f t="shared" si="27"/>
        <v/>
      </c>
      <c r="AK56" s="4" t="str">
        <f t="shared" si="28"/>
        <v/>
      </c>
      <c r="AL56" s="4" t="str">
        <f t="shared" si="11"/>
        <v/>
      </c>
      <c r="AM56" s="4" t="str">
        <f t="shared" si="12"/>
        <v/>
      </c>
      <c r="AN56" s="4" t="str">
        <f t="shared" si="13"/>
        <v/>
      </c>
      <c r="AO56" s="4" t="str">
        <f t="shared" si="14"/>
        <v/>
      </c>
      <c r="AP56" s="4" t="str">
        <f t="shared" si="15"/>
        <v/>
      </c>
      <c r="AQ56" s="4">
        <f t="shared" si="16"/>
        <v>0</v>
      </c>
      <c r="AR56" s="4" t="str">
        <f t="shared" si="17"/>
        <v>999:99.99</v>
      </c>
      <c r="AS56" s="4" t="str">
        <f t="shared" si="18"/>
        <v>999:99.99</v>
      </c>
      <c r="AT56" s="4" t="str">
        <f t="shared" si="19"/>
        <v>999:99.99</v>
      </c>
      <c r="AU56" s="4" t="str">
        <f t="shared" si="20"/>
        <v>999:99.99</v>
      </c>
      <c r="AV56" s="4">
        <f t="shared" si="29"/>
        <v>0</v>
      </c>
      <c r="AW56" s="4">
        <f t="shared" si="30"/>
        <v>0</v>
      </c>
      <c r="AX56" s="4">
        <f t="shared" si="31"/>
        <v>0</v>
      </c>
      <c r="AY56" s="4" t="str">
        <f t="shared" si="21"/>
        <v>19000100</v>
      </c>
      <c r="AZ56" s="4" t="str">
        <f t="shared" si="32"/>
        <v/>
      </c>
      <c r="BC56" s="4" t="str">
        <f t="shared" si="33"/>
        <v/>
      </c>
      <c r="BD56" s="4" t="str">
        <f t="shared" si="34"/>
        <v/>
      </c>
    </row>
    <row r="57" spans="1:56" ht="16.5" customHeight="1" x14ac:dyDescent="0.15">
      <c r="A57" s="7" t="str">
        <f t="shared" si="35"/>
        <v/>
      </c>
      <c r="B57" s="79"/>
      <c r="C57" s="141" t="s">
        <v>210</v>
      </c>
      <c r="D57" s="80"/>
      <c r="E57" s="80"/>
      <c r="F57" s="80"/>
      <c r="G57" s="80"/>
      <c r="H57" s="113"/>
      <c r="I57" s="100"/>
      <c r="J57" s="113"/>
      <c r="K57" s="100"/>
      <c r="L57" s="113"/>
      <c r="M57" s="100"/>
      <c r="N57" s="113"/>
      <c r="O57" s="100"/>
      <c r="P57" s="7" t="str">
        <f t="shared" si="0"/>
        <v/>
      </c>
      <c r="Q57" s="123" t="str">
        <f t="shared" si="22"/>
        <v/>
      </c>
      <c r="R57" s="123" t="str">
        <f>IF(ISERROR(VLOOKUP(AZ57,BA$6:$BB$41,2,0)),"",VLOOKUP(AZ57,BA$6:$BB$41,2,0))</f>
        <v/>
      </c>
      <c r="S57" s="12">
        <f t="shared" si="1"/>
        <v>0</v>
      </c>
      <c r="T57" s="12">
        <f t="shared" si="2"/>
        <v>0</v>
      </c>
      <c r="U57" s="4" t="str">
        <f t="shared" si="3"/>
        <v/>
      </c>
      <c r="V57" s="4" t="str">
        <f t="shared" si="4"/>
        <v/>
      </c>
      <c r="Y57" s="4">
        <f t="shared" si="5"/>
        <v>0</v>
      </c>
      <c r="Z57" s="4">
        <f t="shared" si="41"/>
        <v>0</v>
      </c>
      <c r="AA57" s="4" t="str">
        <f t="shared" si="24"/>
        <v/>
      </c>
      <c r="AB57" s="4" t="str">
        <f t="shared" si="6"/>
        <v/>
      </c>
      <c r="AC57" s="12">
        <f t="shared" si="7"/>
        <v>0</v>
      </c>
      <c r="AD57" s="9" t="str">
        <f t="shared" si="25"/>
        <v/>
      </c>
      <c r="AE57" s="4">
        <v>0</v>
      </c>
      <c r="AF57" s="4" t="str">
        <f t="shared" si="8"/>
        <v xml:space="preserve"> </v>
      </c>
      <c r="AG57" s="4" t="str">
        <f t="shared" si="9"/>
        <v xml:space="preserve">  </v>
      </c>
      <c r="AH57" s="4" t="str">
        <f t="shared" si="10"/>
        <v/>
      </c>
      <c r="AI57" s="4" t="str">
        <f t="shared" si="26"/>
        <v/>
      </c>
      <c r="AJ57" s="4" t="str">
        <f t="shared" si="27"/>
        <v/>
      </c>
      <c r="AK57" s="4" t="str">
        <f t="shared" si="28"/>
        <v/>
      </c>
      <c r="AL57" s="4" t="str">
        <f t="shared" si="11"/>
        <v/>
      </c>
      <c r="AM57" s="4" t="str">
        <f t="shared" si="12"/>
        <v/>
      </c>
      <c r="AN57" s="4" t="str">
        <f t="shared" si="13"/>
        <v/>
      </c>
      <c r="AO57" s="4" t="str">
        <f t="shared" si="14"/>
        <v/>
      </c>
      <c r="AP57" s="4" t="str">
        <f t="shared" si="15"/>
        <v/>
      </c>
      <c r="AQ57" s="4">
        <f t="shared" si="16"/>
        <v>0</v>
      </c>
      <c r="AR57" s="4" t="str">
        <f t="shared" si="17"/>
        <v>999:99.99</v>
      </c>
      <c r="AS57" s="4" t="str">
        <f t="shared" si="18"/>
        <v>999:99.99</v>
      </c>
      <c r="AT57" s="4" t="str">
        <f t="shared" si="19"/>
        <v>999:99.99</v>
      </c>
      <c r="AU57" s="4" t="str">
        <f t="shared" si="20"/>
        <v>999:99.99</v>
      </c>
      <c r="AV57" s="4">
        <f t="shared" si="29"/>
        <v>0</v>
      </c>
      <c r="AW57" s="4">
        <f t="shared" si="30"/>
        <v>0</v>
      </c>
      <c r="AX57" s="4">
        <f t="shared" si="31"/>
        <v>0</v>
      </c>
      <c r="AY57" s="4" t="str">
        <f t="shared" si="21"/>
        <v>19000100</v>
      </c>
      <c r="AZ57" s="4" t="str">
        <f t="shared" si="32"/>
        <v/>
      </c>
      <c r="BC57" s="4" t="str">
        <f t="shared" si="33"/>
        <v/>
      </c>
      <c r="BD57" s="4" t="str">
        <f t="shared" si="34"/>
        <v/>
      </c>
    </row>
    <row r="58" spans="1:56" ht="16.5" customHeight="1" x14ac:dyDescent="0.15">
      <c r="A58" s="7" t="str">
        <f t="shared" si="35"/>
        <v/>
      </c>
      <c r="B58" s="79"/>
      <c r="C58" s="141" t="s">
        <v>210</v>
      </c>
      <c r="D58" s="80"/>
      <c r="E58" s="80"/>
      <c r="F58" s="80"/>
      <c r="G58" s="80"/>
      <c r="H58" s="113"/>
      <c r="I58" s="100"/>
      <c r="J58" s="113"/>
      <c r="K58" s="100"/>
      <c r="L58" s="113"/>
      <c r="M58" s="100"/>
      <c r="N58" s="113"/>
      <c r="O58" s="100"/>
      <c r="P58" s="7" t="str">
        <f t="shared" si="0"/>
        <v/>
      </c>
      <c r="Q58" s="123" t="str">
        <f t="shared" si="22"/>
        <v/>
      </c>
      <c r="R58" s="123" t="str">
        <f>IF(ISERROR(VLOOKUP(AZ58,BA$6:$BB$41,2,0)),"",VLOOKUP(AZ58,BA$6:$BB$41,2,0))</f>
        <v/>
      </c>
      <c r="S58" s="12">
        <f t="shared" si="1"/>
        <v>0</v>
      </c>
      <c r="T58" s="12">
        <f t="shared" si="2"/>
        <v>0</v>
      </c>
      <c r="U58" s="4" t="str">
        <f t="shared" si="3"/>
        <v/>
      </c>
      <c r="V58" s="4" t="str">
        <f t="shared" si="4"/>
        <v/>
      </c>
      <c r="Y58" s="4">
        <f t="shared" si="5"/>
        <v>0</v>
      </c>
      <c r="Z58" s="4">
        <f t="shared" si="41"/>
        <v>0</v>
      </c>
      <c r="AA58" s="4" t="str">
        <f t="shared" si="24"/>
        <v/>
      </c>
      <c r="AB58" s="4" t="str">
        <f t="shared" si="6"/>
        <v/>
      </c>
      <c r="AC58" s="12">
        <f t="shared" si="7"/>
        <v>0</v>
      </c>
      <c r="AD58" s="9" t="str">
        <f t="shared" si="25"/>
        <v/>
      </c>
      <c r="AE58" s="4">
        <v>0</v>
      </c>
      <c r="AF58" s="4" t="str">
        <f t="shared" si="8"/>
        <v xml:space="preserve"> </v>
      </c>
      <c r="AG58" s="4" t="str">
        <f t="shared" si="9"/>
        <v xml:space="preserve">  </v>
      </c>
      <c r="AH58" s="4" t="str">
        <f t="shared" si="10"/>
        <v/>
      </c>
      <c r="AI58" s="4" t="str">
        <f t="shared" si="26"/>
        <v/>
      </c>
      <c r="AJ58" s="4" t="str">
        <f t="shared" si="27"/>
        <v/>
      </c>
      <c r="AK58" s="4" t="str">
        <f t="shared" si="28"/>
        <v/>
      </c>
      <c r="AL58" s="4" t="str">
        <f t="shared" si="11"/>
        <v/>
      </c>
      <c r="AM58" s="4" t="str">
        <f t="shared" si="12"/>
        <v/>
      </c>
      <c r="AN58" s="4" t="str">
        <f t="shared" si="13"/>
        <v/>
      </c>
      <c r="AO58" s="4" t="str">
        <f t="shared" si="14"/>
        <v/>
      </c>
      <c r="AP58" s="4" t="str">
        <f t="shared" si="15"/>
        <v/>
      </c>
      <c r="AQ58" s="4">
        <f t="shared" si="16"/>
        <v>0</v>
      </c>
      <c r="AR58" s="4" t="str">
        <f t="shared" si="17"/>
        <v>999:99.99</v>
      </c>
      <c r="AS58" s="4" t="str">
        <f t="shared" si="18"/>
        <v>999:99.99</v>
      </c>
      <c r="AT58" s="4" t="str">
        <f t="shared" si="19"/>
        <v>999:99.99</v>
      </c>
      <c r="AU58" s="4" t="str">
        <f t="shared" si="20"/>
        <v>999:99.99</v>
      </c>
      <c r="AV58" s="4">
        <f t="shared" si="29"/>
        <v>0</v>
      </c>
      <c r="AW58" s="4">
        <f t="shared" si="30"/>
        <v>0</v>
      </c>
      <c r="AX58" s="4">
        <f t="shared" si="31"/>
        <v>0</v>
      </c>
      <c r="AY58" s="4" t="str">
        <f t="shared" si="21"/>
        <v>19000100</v>
      </c>
      <c r="AZ58" s="4" t="str">
        <f t="shared" si="32"/>
        <v/>
      </c>
      <c r="BC58" s="4" t="str">
        <f t="shared" si="33"/>
        <v/>
      </c>
      <c r="BD58" s="4" t="str">
        <f t="shared" si="34"/>
        <v/>
      </c>
    </row>
    <row r="59" spans="1:56" ht="16.5" customHeight="1" x14ac:dyDescent="0.15">
      <c r="A59" s="7" t="str">
        <f t="shared" si="35"/>
        <v/>
      </c>
      <c r="B59" s="79"/>
      <c r="C59" s="141" t="s">
        <v>210</v>
      </c>
      <c r="D59" s="80"/>
      <c r="E59" s="80"/>
      <c r="F59" s="80"/>
      <c r="G59" s="80"/>
      <c r="H59" s="113"/>
      <c r="I59" s="100"/>
      <c r="J59" s="113"/>
      <c r="K59" s="100"/>
      <c r="L59" s="113"/>
      <c r="M59" s="100"/>
      <c r="N59" s="113"/>
      <c r="O59" s="100"/>
      <c r="P59" s="7" t="str">
        <f t="shared" si="0"/>
        <v/>
      </c>
      <c r="Q59" s="123" t="str">
        <f t="shared" si="22"/>
        <v/>
      </c>
      <c r="R59" s="123" t="str">
        <f>IF(ISERROR(VLOOKUP(AZ59,BA$6:$BB$41,2,0)),"",VLOOKUP(AZ59,BA$6:$BB$41,2,0))</f>
        <v/>
      </c>
      <c r="S59" s="12">
        <f t="shared" si="1"/>
        <v>0</v>
      </c>
      <c r="T59" s="12">
        <f t="shared" si="2"/>
        <v>0</v>
      </c>
      <c r="U59" s="4" t="str">
        <f t="shared" si="3"/>
        <v/>
      </c>
      <c r="V59" s="4" t="str">
        <f t="shared" si="4"/>
        <v/>
      </c>
      <c r="Y59" s="4">
        <f t="shared" si="5"/>
        <v>0</v>
      </c>
      <c r="Z59" s="4">
        <f t="shared" si="41"/>
        <v>0</v>
      </c>
      <c r="AA59" s="4" t="str">
        <f t="shared" si="24"/>
        <v/>
      </c>
      <c r="AB59" s="4" t="str">
        <f t="shared" si="6"/>
        <v/>
      </c>
      <c r="AC59" s="12">
        <f t="shared" si="7"/>
        <v>0</v>
      </c>
      <c r="AD59" s="9" t="str">
        <f t="shared" si="25"/>
        <v/>
      </c>
      <c r="AE59" s="4">
        <v>0</v>
      </c>
      <c r="AF59" s="4" t="str">
        <f t="shared" si="8"/>
        <v xml:space="preserve"> </v>
      </c>
      <c r="AG59" s="4" t="str">
        <f t="shared" si="9"/>
        <v xml:space="preserve">  </v>
      </c>
      <c r="AH59" s="4" t="str">
        <f t="shared" si="10"/>
        <v/>
      </c>
      <c r="AI59" s="4" t="str">
        <f t="shared" si="26"/>
        <v/>
      </c>
      <c r="AJ59" s="4" t="str">
        <f t="shared" si="27"/>
        <v/>
      </c>
      <c r="AK59" s="4" t="str">
        <f t="shared" si="28"/>
        <v/>
      </c>
      <c r="AL59" s="4" t="str">
        <f t="shared" si="11"/>
        <v/>
      </c>
      <c r="AM59" s="4" t="str">
        <f t="shared" si="12"/>
        <v/>
      </c>
      <c r="AN59" s="4" t="str">
        <f t="shared" si="13"/>
        <v/>
      </c>
      <c r="AO59" s="4" t="str">
        <f t="shared" si="14"/>
        <v/>
      </c>
      <c r="AP59" s="4" t="str">
        <f t="shared" si="15"/>
        <v/>
      </c>
      <c r="AQ59" s="4">
        <f t="shared" si="16"/>
        <v>0</v>
      </c>
      <c r="AR59" s="4" t="str">
        <f t="shared" si="17"/>
        <v>999:99.99</v>
      </c>
      <c r="AS59" s="4" t="str">
        <f t="shared" si="18"/>
        <v>999:99.99</v>
      </c>
      <c r="AT59" s="4" t="str">
        <f t="shared" si="19"/>
        <v>999:99.99</v>
      </c>
      <c r="AU59" s="4" t="str">
        <f t="shared" si="20"/>
        <v>999:99.99</v>
      </c>
      <c r="AV59" s="4">
        <f t="shared" si="29"/>
        <v>0</v>
      </c>
      <c r="AW59" s="4">
        <f t="shared" si="30"/>
        <v>0</v>
      </c>
      <c r="AX59" s="4">
        <f t="shared" si="31"/>
        <v>0</v>
      </c>
      <c r="AY59" s="4" t="str">
        <f t="shared" si="21"/>
        <v>19000100</v>
      </c>
      <c r="AZ59" s="4" t="str">
        <f t="shared" si="32"/>
        <v/>
      </c>
      <c r="BC59" s="4" t="str">
        <f t="shared" si="33"/>
        <v/>
      </c>
      <c r="BD59" s="4" t="str">
        <f t="shared" si="34"/>
        <v/>
      </c>
    </row>
    <row r="60" spans="1:56" ht="16.5" customHeight="1" x14ac:dyDescent="0.15">
      <c r="A60" s="7" t="str">
        <f t="shared" si="35"/>
        <v/>
      </c>
      <c r="B60" s="79"/>
      <c r="C60" s="141" t="s">
        <v>210</v>
      </c>
      <c r="D60" s="80"/>
      <c r="E60" s="80"/>
      <c r="F60" s="80"/>
      <c r="G60" s="80"/>
      <c r="H60" s="113"/>
      <c r="I60" s="100"/>
      <c r="J60" s="113"/>
      <c r="K60" s="100"/>
      <c r="L60" s="113"/>
      <c r="M60" s="100"/>
      <c r="N60" s="113"/>
      <c r="O60" s="100"/>
      <c r="P60" s="7" t="str">
        <f t="shared" si="0"/>
        <v/>
      </c>
      <c r="Q60" s="123" t="str">
        <f t="shared" si="22"/>
        <v/>
      </c>
      <c r="R60" s="123" t="str">
        <f>IF(ISERROR(VLOOKUP(AZ60,BA$6:$BB$41,2,0)),"",VLOOKUP(AZ60,BA$6:$BB$41,2,0))</f>
        <v/>
      </c>
      <c r="S60" s="12">
        <f t="shared" si="1"/>
        <v>0</v>
      </c>
      <c r="T60" s="12">
        <f t="shared" si="2"/>
        <v>0</v>
      </c>
      <c r="U60" s="4" t="str">
        <f t="shared" si="3"/>
        <v/>
      </c>
      <c r="V60" s="4" t="str">
        <f t="shared" si="4"/>
        <v/>
      </c>
      <c r="Y60" s="4">
        <f t="shared" si="5"/>
        <v>0</v>
      </c>
      <c r="Z60" s="4">
        <f t="shared" si="41"/>
        <v>0</v>
      </c>
      <c r="AA60" s="4" t="str">
        <f t="shared" si="24"/>
        <v/>
      </c>
      <c r="AB60" s="4" t="str">
        <f t="shared" si="6"/>
        <v/>
      </c>
      <c r="AC60" s="12">
        <f t="shared" si="7"/>
        <v>0</v>
      </c>
      <c r="AD60" s="9" t="str">
        <f t="shared" si="25"/>
        <v/>
      </c>
      <c r="AE60" s="4">
        <v>0</v>
      </c>
      <c r="AF60" s="4" t="str">
        <f t="shared" si="8"/>
        <v xml:space="preserve"> </v>
      </c>
      <c r="AG60" s="4" t="str">
        <f t="shared" si="9"/>
        <v xml:space="preserve">  </v>
      </c>
      <c r="AH60" s="4" t="str">
        <f t="shared" si="10"/>
        <v/>
      </c>
      <c r="AI60" s="4" t="str">
        <f t="shared" si="26"/>
        <v/>
      </c>
      <c r="AJ60" s="4" t="str">
        <f t="shared" si="27"/>
        <v/>
      </c>
      <c r="AK60" s="4" t="str">
        <f t="shared" si="28"/>
        <v/>
      </c>
      <c r="AL60" s="4" t="str">
        <f t="shared" si="11"/>
        <v/>
      </c>
      <c r="AM60" s="4" t="str">
        <f t="shared" si="12"/>
        <v/>
      </c>
      <c r="AN60" s="4" t="str">
        <f t="shared" si="13"/>
        <v/>
      </c>
      <c r="AO60" s="4" t="str">
        <f t="shared" si="14"/>
        <v/>
      </c>
      <c r="AP60" s="4" t="str">
        <f t="shared" si="15"/>
        <v/>
      </c>
      <c r="AQ60" s="4">
        <f t="shared" si="16"/>
        <v>0</v>
      </c>
      <c r="AR60" s="4" t="str">
        <f t="shared" si="17"/>
        <v>999:99.99</v>
      </c>
      <c r="AS60" s="4" t="str">
        <f t="shared" si="18"/>
        <v>999:99.99</v>
      </c>
      <c r="AT60" s="4" t="str">
        <f t="shared" si="19"/>
        <v>999:99.99</v>
      </c>
      <c r="AU60" s="4" t="str">
        <f t="shared" si="20"/>
        <v>999:99.99</v>
      </c>
      <c r="AV60" s="4">
        <f t="shared" si="29"/>
        <v>0</v>
      </c>
      <c r="AW60" s="4">
        <f t="shared" si="30"/>
        <v>0</v>
      </c>
      <c r="AX60" s="4">
        <f t="shared" si="31"/>
        <v>0</v>
      </c>
      <c r="AY60" s="4" t="str">
        <f t="shared" si="21"/>
        <v>19000100</v>
      </c>
      <c r="AZ60" s="4" t="str">
        <f t="shared" si="32"/>
        <v/>
      </c>
      <c r="BC60" s="4" t="str">
        <f t="shared" si="33"/>
        <v/>
      </c>
      <c r="BD60" s="4" t="str">
        <f t="shared" si="34"/>
        <v/>
      </c>
    </row>
    <row r="61" spans="1:56" ht="16.5" customHeight="1" x14ac:dyDescent="0.15">
      <c r="A61" s="7" t="str">
        <f t="shared" si="35"/>
        <v/>
      </c>
      <c r="B61" s="79"/>
      <c r="C61" s="141" t="s">
        <v>210</v>
      </c>
      <c r="D61" s="80"/>
      <c r="E61" s="80"/>
      <c r="F61" s="80"/>
      <c r="G61" s="80"/>
      <c r="H61" s="113"/>
      <c r="I61" s="100"/>
      <c r="J61" s="113"/>
      <c r="K61" s="100"/>
      <c r="L61" s="113"/>
      <c r="M61" s="100"/>
      <c r="N61" s="113"/>
      <c r="O61" s="100"/>
      <c r="P61" s="7" t="str">
        <f t="shared" si="0"/>
        <v/>
      </c>
      <c r="Q61" s="123" t="str">
        <f t="shared" si="22"/>
        <v/>
      </c>
      <c r="R61" s="123" t="str">
        <f>IF(ISERROR(VLOOKUP(AZ61,BA$6:$BB$41,2,0)),"",VLOOKUP(AZ61,BA$6:$BB$41,2,0))</f>
        <v/>
      </c>
      <c r="S61" s="12">
        <f t="shared" si="1"/>
        <v>0</v>
      </c>
      <c r="T61" s="12">
        <f t="shared" si="2"/>
        <v>0</v>
      </c>
      <c r="U61" s="4" t="str">
        <f t="shared" si="3"/>
        <v/>
      </c>
      <c r="V61" s="4" t="str">
        <f t="shared" si="4"/>
        <v/>
      </c>
      <c r="Y61" s="4">
        <f t="shared" si="5"/>
        <v>0</v>
      </c>
      <c r="Z61" s="4">
        <f t="shared" si="41"/>
        <v>0</v>
      </c>
      <c r="AA61" s="4" t="str">
        <f t="shared" si="24"/>
        <v/>
      </c>
      <c r="AB61" s="4" t="str">
        <f t="shared" si="6"/>
        <v/>
      </c>
      <c r="AC61" s="12">
        <f t="shared" si="7"/>
        <v>0</v>
      </c>
      <c r="AD61" s="9" t="str">
        <f t="shared" si="25"/>
        <v/>
      </c>
      <c r="AE61" s="4">
        <v>0</v>
      </c>
      <c r="AF61" s="4" t="str">
        <f t="shared" si="8"/>
        <v xml:space="preserve"> </v>
      </c>
      <c r="AG61" s="4" t="str">
        <f t="shared" si="9"/>
        <v xml:space="preserve">  </v>
      </c>
      <c r="AH61" s="4" t="str">
        <f t="shared" si="10"/>
        <v/>
      </c>
      <c r="AI61" s="4" t="str">
        <f t="shared" si="26"/>
        <v/>
      </c>
      <c r="AJ61" s="4" t="str">
        <f t="shared" si="27"/>
        <v/>
      </c>
      <c r="AK61" s="4" t="str">
        <f t="shared" si="28"/>
        <v/>
      </c>
      <c r="AL61" s="4" t="str">
        <f t="shared" si="11"/>
        <v/>
      </c>
      <c r="AM61" s="4" t="str">
        <f t="shared" si="12"/>
        <v/>
      </c>
      <c r="AN61" s="4" t="str">
        <f t="shared" si="13"/>
        <v/>
      </c>
      <c r="AO61" s="4" t="str">
        <f t="shared" si="14"/>
        <v/>
      </c>
      <c r="AP61" s="4" t="str">
        <f t="shared" si="15"/>
        <v/>
      </c>
      <c r="AQ61" s="4">
        <f t="shared" si="16"/>
        <v>0</v>
      </c>
      <c r="AR61" s="4" t="str">
        <f t="shared" si="17"/>
        <v>999:99.99</v>
      </c>
      <c r="AS61" s="4" t="str">
        <f t="shared" si="18"/>
        <v>999:99.99</v>
      </c>
      <c r="AT61" s="4" t="str">
        <f t="shared" si="19"/>
        <v>999:99.99</v>
      </c>
      <c r="AU61" s="4" t="str">
        <f t="shared" si="20"/>
        <v>999:99.99</v>
      </c>
      <c r="AV61" s="4">
        <f t="shared" si="29"/>
        <v>0</v>
      </c>
      <c r="AW61" s="4">
        <f t="shared" si="30"/>
        <v>0</v>
      </c>
      <c r="AX61" s="4">
        <f t="shared" si="31"/>
        <v>0</v>
      </c>
      <c r="AY61" s="4" t="str">
        <f t="shared" si="21"/>
        <v>19000100</v>
      </c>
      <c r="AZ61" s="4" t="str">
        <f t="shared" si="32"/>
        <v/>
      </c>
      <c r="BC61" s="4" t="str">
        <f t="shared" si="33"/>
        <v/>
      </c>
      <c r="BD61" s="4" t="str">
        <f t="shared" si="34"/>
        <v/>
      </c>
    </row>
    <row r="62" spans="1:56" ht="16.5" customHeight="1" x14ac:dyDescent="0.15">
      <c r="A62" s="7" t="str">
        <f t="shared" si="35"/>
        <v/>
      </c>
      <c r="B62" s="79"/>
      <c r="C62" s="141" t="s">
        <v>210</v>
      </c>
      <c r="D62" s="80"/>
      <c r="E62" s="80"/>
      <c r="F62" s="80"/>
      <c r="G62" s="80"/>
      <c r="H62" s="113"/>
      <c r="I62" s="100"/>
      <c r="J62" s="113"/>
      <c r="K62" s="100"/>
      <c r="L62" s="113"/>
      <c r="M62" s="100"/>
      <c r="N62" s="113"/>
      <c r="O62" s="100"/>
      <c r="P62" s="7" t="str">
        <f t="shared" si="0"/>
        <v/>
      </c>
      <c r="Q62" s="123" t="str">
        <f t="shared" si="22"/>
        <v/>
      </c>
      <c r="R62" s="123" t="str">
        <f>IF(ISERROR(VLOOKUP(AZ62,BA$6:$BB$41,2,0)),"",VLOOKUP(AZ62,BA$6:$BB$41,2,0))</f>
        <v/>
      </c>
      <c r="S62" s="12">
        <f t="shared" si="1"/>
        <v>0</v>
      </c>
      <c r="T62" s="12">
        <f t="shared" si="2"/>
        <v>0</v>
      </c>
      <c r="U62" s="4" t="str">
        <f t="shared" si="3"/>
        <v/>
      </c>
      <c r="V62" s="4" t="str">
        <f t="shared" si="4"/>
        <v/>
      </c>
      <c r="Y62" s="4">
        <f t="shared" si="5"/>
        <v>0</v>
      </c>
      <c r="Z62" s="4">
        <f t="shared" si="41"/>
        <v>0</v>
      </c>
      <c r="AA62" s="4" t="str">
        <f t="shared" si="24"/>
        <v/>
      </c>
      <c r="AB62" s="4" t="str">
        <f t="shared" si="6"/>
        <v/>
      </c>
      <c r="AC62" s="12">
        <f t="shared" si="7"/>
        <v>0</v>
      </c>
      <c r="AD62" s="9" t="str">
        <f t="shared" si="25"/>
        <v/>
      </c>
      <c r="AE62" s="4">
        <v>0</v>
      </c>
      <c r="AF62" s="4" t="str">
        <f t="shared" si="8"/>
        <v xml:space="preserve"> </v>
      </c>
      <c r="AG62" s="4" t="str">
        <f t="shared" si="9"/>
        <v xml:space="preserve">  </v>
      </c>
      <c r="AH62" s="4" t="str">
        <f t="shared" si="10"/>
        <v/>
      </c>
      <c r="AI62" s="4" t="str">
        <f t="shared" si="26"/>
        <v/>
      </c>
      <c r="AJ62" s="4" t="str">
        <f t="shared" si="27"/>
        <v/>
      </c>
      <c r="AK62" s="4" t="str">
        <f t="shared" si="28"/>
        <v/>
      </c>
      <c r="AL62" s="4" t="str">
        <f t="shared" si="11"/>
        <v/>
      </c>
      <c r="AM62" s="4" t="str">
        <f t="shared" si="12"/>
        <v/>
      </c>
      <c r="AN62" s="4" t="str">
        <f t="shared" si="13"/>
        <v/>
      </c>
      <c r="AO62" s="4" t="str">
        <f t="shared" si="14"/>
        <v/>
      </c>
      <c r="AP62" s="4" t="str">
        <f t="shared" si="15"/>
        <v/>
      </c>
      <c r="AQ62" s="4">
        <f t="shared" si="16"/>
        <v>0</v>
      </c>
      <c r="AR62" s="4" t="str">
        <f t="shared" si="17"/>
        <v>999:99.99</v>
      </c>
      <c r="AS62" s="4" t="str">
        <f t="shared" si="18"/>
        <v>999:99.99</v>
      </c>
      <c r="AT62" s="4" t="str">
        <f t="shared" si="19"/>
        <v>999:99.99</v>
      </c>
      <c r="AU62" s="4" t="str">
        <f t="shared" si="20"/>
        <v>999:99.99</v>
      </c>
      <c r="AV62" s="4">
        <f t="shared" si="29"/>
        <v>0</v>
      </c>
      <c r="AW62" s="4">
        <f t="shared" si="30"/>
        <v>0</v>
      </c>
      <c r="AX62" s="4">
        <f t="shared" si="31"/>
        <v>0</v>
      </c>
      <c r="AY62" s="4" t="str">
        <f t="shared" si="21"/>
        <v>19000100</v>
      </c>
      <c r="AZ62" s="4" t="str">
        <f t="shared" si="32"/>
        <v/>
      </c>
      <c r="BC62" s="4" t="str">
        <f t="shared" si="33"/>
        <v/>
      </c>
      <c r="BD62" s="4" t="str">
        <f t="shared" si="34"/>
        <v/>
      </c>
    </row>
    <row r="63" spans="1:56" ht="16.5" customHeight="1" x14ac:dyDescent="0.15">
      <c r="A63" s="7" t="str">
        <f t="shared" si="35"/>
        <v/>
      </c>
      <c r="B63" s="79"/>
      <c r="C63" s="141" t="s">
        <v>210</v>
      </c>
      <c r="D63" s="80"/>
      <c r="E63" s="80"/>
      <c r="F63" s="80"/>
      <c r="G63" s="80"/>
      <c r="H63" s="113"/>
      <c r="I63" s="100"/>
      <c r="J63" s="113"/>
      <c r="K63" s="100"/>
      <c r="L63" s="113"/>
      <c r="M63" s="100"/>
      <c r="N63" s="113"/>
      <c r="O63" s="100"/>
      <c r="P63" s="7" t="str">
        <f t="shared" si="0"/>
        <v/>
      </c>
      <c r="Q63" s="123" t="str">
        <f t="shared" si="22"/>
        <v/>
      </c>
      <c r="R63" s="123" t="str">
        <f>IF(ISERROR(VLOOKUP(AZ63,BA$6:$BB$41,2,0)),"",VLOOKUP(AZ63,BA$6:$BB$41,2,0))</f>
        <v/>
      </c>
      <c r="S63" s="12">
        <f t="shared" si="1"/>
        <v>0</v>
      </c>
      <c r="T63" s="12">
        <f t="shared" si="2"/>
        <v>0</v>
      </c>
      <c r="U63" s="4" t="str">
        <f t="shared" si="3"/>
        <v/>
      </c>
      <c r="V63" s="4" t="str">
        <f t="shared" si="4"/>
        <v/>
      </c>
      <c r="Y63" s="4">
        <f t="shared" si="5"/>
        <v>0</v>
      </c>
      <c r="Z63" s="4">
        <f t="shared" si="41"/>
        <v>0</v>
      </c>
      <c r="AA63" s="4" t="str">
        <f t="shared" si="24"/>
        <v/>
      </c>
      <c r="AB63" s="4" t="str">
        <f t="shared" si="6"/>
        <v/>
      </c>
      <c r="AC63" s="12">
        <f t="shared" si="7"/>
        <v>0</v>
      </c>
      <c r="AD63" s="9" t="str">
        <f t="shared" si="25"/>
        <v/>
      </c>
      <c r="AE63" s="4">
        <v>0</v>
      </c>
      <c r="AF63" s="4" t="str">
        <f t="shared" si="8"/>
        <v xml:space="preserve"> </v>
      </c>
      <c r="AG63" s="4" t="str">
        <f t="shared" si="9"/>
        <v xml:space="preserve">  </v>
      </c>
      <c r="AH63" s="4" t="str">
        <f t="shared" si="10"/>
        <v/>
      </c>
      <c r="AI63" s="4" t="str">
        <f t="shared" si="26"/>
        <v/>
      </c>
      <c r="AJ63" s="4" t="str">
        <f t="shared" si="27"/>
        <v/>
      </c>
      <c r="AK63" s="4" t="str">
        <f t="shared" si="28"/>
        <v/>
      </c>
      <c r="AL63" s="4" t="str">
        <f t="shared" si="11"/>
        <v/>
      </c>
      <c r="AM63" s="4" t="str">
        <f t="shared" si="12"/>
        <v/>
      </c>
      <c r="AN63" s="4" t="str">
        <f t="shared" si="13"/>
        <v/>
      </c>
      <c r="AO63" s="4" t="str">
        <f t="shared" si="14"/>
        <v/>
      </c>
      <c r="AP63" s="4" t="str">
        <f t="shared" si="15"/>
        <v/>
      </c>
      <c r="AQ63" s="4">
        <f t="shared" si="16"/>
        <v>0</v>
      </c>
      <c r="AR63" s="4" t="str">
        <f t="shared" si="17"/>
        <v>999:99.99</v>
      </c>
      <c r="AS63" s="4" t="str">
        <f t="shared" si="18"/>
        <v>999:99.99</v>
      </c>
      <c r="AT63" s="4" t="str">
        <f t="shared" si="19"/>
        <v>999:99.99</v>
      </c>
      <c r="AU63" s="4" t="str">
        <f t="shared" si="20"/>
        <v>999:99.99</v>
      </c>
      <c r="AV63" s="4">
        <f t="shared" si="29"/>
        <v>0</v>
      </c>
      <c r="AW63" s="4">
        <f t="shared" si="30"/>
        <v>0</v>
      </c>
      <c r="AX63" s="4">
        <f t="shared" si="31"/>
        <v>0</v>
      </c>
      <c r="AY63" s="4" t="str">
        <f t="shared" si="21"/>
        <v>19000100</v>
      </c>
      <c r="AZ63" s="4" t="str">
        <f t="shared" si="32"/>
        <v/>
      </c>
      <c r="BC63" s="4" t="str">
        <f t="shared" si="33"/>
        <v/>
      </c>
      <c r="BD63" s="4" t="str">
        <f t="shared" si="34"/>
        <v/>
      </c>
    </row>
    <row r="64" spans="1:56" ht="16.5" customHeight="1" x14ac:dyDescent="0.15">
      <c r="A64" s="7" t="str">
        <f t="shared" si="35"/>
        <v/>
      </c>
      <c r="B64" s="79"/>
      <c r="C64" s="141" t="s">
        <v>210</v>
      </c>
      <c r="D64" s="80"/>
      <c r="E64" s="80"/>
      <c r="F64" s="80"/>
      <c r="G64" s="80"/>
      <c r="H64" s="113"/>
      <c r="I64" s="100"/>
      <c r="J64" s="113"/>
      <c r="K64" s="100"/>
      <c r="L64" s="113"/>
      <c r="M64" s="100"/>
      <c r="N64" s="113"/>
      <c r="O64" s="100"/>
      <c r="P64" s="7" t="str">
        <f t="shared" si="0"/>
        <v/>
      </c>
      <c r="Q64" s="123" t="str">
        <f t="shared" si="22"/>
        <v/>
      </c>
      <c r="R64" s="123" t="str">
        <f>IF(ISERROR(VLOOKUP(AZ64,BA$6:$BB$41,2,0)),"",VLOOKUP(AZ64,BA$6:$BB$41,2,0))</f>
        <v/>
      </c>
      <c r="S64" s="12">
        <f t="shared" si="1"/>
        <v>0</v>
      </c>
      <c r="T64" s="12">
        <f t="shared" si="2"/>
        <v>0</v>
      </c>
      <c r="U64" s="4" t="str">
        <f t="shared" si="3"/>
        <v/>
      </c>
      <c r="V64" s="4" t="str">
        <f t="shared" si="4"/>
        <v/>
      </c>
      <c r="Y64" s="4">
        <f t="shared" si="5"/>
        <v>0</v>
      </c>
      <c r="Z64" s="4">
        <f t="shared" si="41"/>
        <v>0</v>
      </c>
      <c r="AA64" s="4" t="str">
        <f t="shared" si="24"/>
        <v/>
      </c>
      <c r="AB64" s="4" t="str">
        <f t="shared" si="6"/>
        <v/>
      </c>
      <c r="AC64" s="12">
        <f t="shared" si="7"/>
        <v>0</v>
      </c>
      <c r="AD64" s="9" t="str">
        <f t="shared" si="25"/>
        <v/>
      </c>
      <c r="AE64" s="4">
        <v>0</v>
      </c>
      <c r="AF64" s="4" t="str">
        <f t="shared" si="8"/>
        <v xml:space="preserve"> </v>
      </c>
      <c r="AG64" s="4" t="str">
        <f t="shared" si="9"/>
        <v xml:space="preserve">  </v>
      </c>
      <c r="AH64" s="4" t="str">
        <f t="shared" si="10"/>
        <v/>
      </c>
      <c r="AI64" s="4" t="str">
        <f t="shared" si="26"/>
        <v/>
      </c>
      <c r="AJ64" s="4" t="str">
        <f t="shared" si="27"/>
        <v/>
      </c>
      <c r="AK64" s="4" t="str">
        <f t="shared" si="28"/>
        <v/>
      </c>
      <c r="AL64" s="4" t="str">
        <f t="shared" si="11"/>
        <v/>
      </c>
      <c r="AM64" s="4" t="str">
        <f t="shared" si="12"/>
        <v/>
      </c>
      <c r="AN64" s="4" t="str">
        <f t="shared" si="13"/>
        <v/>
      </c>
      <c r="AO64" s="4" t="str">
        <f t="shared" si="14"/>
        <v/>
      </c>
      <c r="AP64" s="4" t="str">
        <f t="shared" si="15"/>
        <v/>
      </c>
      <c r="AQ64" s="4">
        <f t="shared" si="16"/>
        <v>0</v>
      </c>
      <c r="AR64" s="4" t="str">
        <f t="shared" si="17"/>
        <v>999:99.99</v>
      </c>
      <c r="AS64" s="4" t="str">
        <f t="shared" si="18"/>
        <v>999:99.99</v>
      </c>
      <c r="AT64" s="4" t="str">
        <f t="shared" si="19"/>
        <v>999:99.99</v>
      </c>
      <c r="AU64" s="4" t="str">
        <f t="shared" si="20"/>
        <v>999:99.99</v>
      </c>
      <c r="AV64" s="4">
        <f t="shared" si="29"/>
        <v>0</v>
      </c>
      <c r="AW64" s="4">
        <f t="shared" si="30"/>
        <v>0</v>
      </c>
      <c r="AX64" s="4">
        <f t="shared" si="31"/>
        <v>0</v>
      </c>
      <c r="AY64" s="4" t="str">
        <f t="shared" si="21"/>
        <v>19000100</v>
      </c>
      <c r="AZ64" s="4" t="str">
        <f t="shared" si="32"/>
        <v/>
      </c>
      <c r="BC64" s="4" t="str">
        <f t="shared" si="33"/>
        <v/>
      </c>
      <c r="BD64" s="4" t="str">
        <f t="shared" si="34"/>
        <v/>
      </c>
    </row>
    <row r="65" spans="1:56" ht="16.5" customHeight="1" x14ac:dyDescent="0.15">
      <c r="A65" s="7" t="str">
        <f t="shared" si="35"/>
        <v/>
      </c>
      <c r="B65" s="79"/>
      <c r="C65" s="141" t="s">
        <v>210</v>
      </c>
      <c r="D65" s="80"/>
      <c r="E65" s="80"/>
      <c r="F65" s="80"/>
      <c r="G65" s="80"/>
      <c r="H65" s="113"/>
      <c r="I65" s="100"/>
      <c r="J65" s="113"/>
      <c r="K65" s="100"/>
      <c r="L65" s="113"/>
      <c r="M65" s="100"/>
      <c r="N65" s="113"/>
      <c r="O65" s="100"/>
      <c r="P65" s="7" t="str">
        <f t="shared" si="0"/>
        <v/>
      </c>
      <c r="Q65" s="123" t="str">
        <f t="shared" si="22"/>
        <v/>
      </c>
      <c r="R65" s="123" t="str">
        <f>IF(ISERROR(VLOOKUP(AZ65,BA$6:$BB$41,2,0)),"",VLOOKUP(AZ65,BA$6:$BB$41,2,0))</f>
        <v/>
      </c>
      <c r="S65" s="12">
        <f t="shared" si="1"/>
        <v>0</v>
      </c>
      <c r="T65" s="12">
        <f t="shared" si="2"/>
        <v>0</v>
      </c>
      <c r="U65" s="4" t="str">
        <f t="shared" si="3"/>
        <v/>
      </c>
      <c r="V65" s="4" t="str">
        <f t="shared" si="4"/>
        <v/>
      </c>
      <c r="Y65" s="4">
        <f t="shared" si="5"/>
        <v>0</v>
      </c>
      <c r="Z65" s="4">
        <f t="shared" si="41"/>
        <v>0</v>
      </c>
      <c r="AA65" s="4" t="str">
        <f t="shared" si="24"/>
        <v/>
      </c>
      <c r="AB65" s="4" t="str">
        <f t="shared" si="6"/>
        <v/>
      </c>
      <c r="AC65" s="12">
        <f t="shared" si="7"/>
        <v>0</v>
      </c>
      <c r="AD65" s="9" t="str">
        <f t="shared" si="25"/>
        <v/>
      </c>
      <c r="AE65" s="4">
        <v>0</v>
      </c>
      <c r="AF65" s="4" t="str">
        <f t="shared" si="8"/>
        <v xml:space="preserve"> </v>
      </c>
      <c r="AG65" s="4" t="str">
        <f t="shared" si="9"/>
        <v xml:space="preserve">  </v>
      </c>
      <c r="AH65" s="4" t="str">
        <f t="shared" si="10"/>
        <v/>
      </c>
      <c r="AI65" s="4" t="str">
        <f t="shared" si="26"/>
        <v/>
      </c>
      <c r="AJ65" s="4" t="str">
        <f t="shared" si="27"/>
        <v/>
      </c>
      <c r="AK65" s="4" t="str">
        <f t="shared" si="28"/>
        <v/>
      </c>
      <c r="AL65" s="4" t="str">
        <f t="shared" si="11"/>
        <v/>
      </c>
      <c r="AM65" s="4" t="str">
        <f t="shared" si="12"/>
        <v/>
      </c>
      <c r="AN65" s="4" t="str">
        <f t="shared" si="13"/>
        <v/>
      </c>
      <c r="AO65" s="4" t="str">
        <f t="shared" si="14"/>
        <v/>
      </c>
      <c r="AP65" s="4" t="str">
        <f t="shared" si="15"/>
        <v/>
      </c>
      <c r="AQ65" s="4">
        <f t="shared" si="16"/>
        <v>0</v>
      </c>
      <c r="AR65" s="4" t="str">
        <f t="shared" si="17"/>
        <v>999:99.99</v>
      </c>
      <c r="AS65" s="4" t="str">
        <f t="shared" si="18"/>
        <v>999:99.99</v>
      </c>
      <c r="AT65" s="4" t="str">
        <f t="shared" si="19"/>
        <v>999:99.99</v>
      </c>
      <c r="AU65" s="4" t="str">
        <f t="shared" si="20"/>
        <v>999:99.99</v>
      </c>
      <c r="AV65" s="4">
        <f t="shared" si="29"/>
        <v>0</v>
      </c>
      <c r="AW65" s="4">
        <f t="shared" si="30"/>
        <v>0</v>
      </c>
      <c r="AX65" s="4">
        <f t="shared" si="31"/>
        <v>0</v>
      </c>
      <c r="AY65" s="4" t="str">
        <f t="shared" si="21"/>
        <v>19000100</v>
      </c>
      <c r="AZ65" s="4" t="str">
        <f t="shared" si="32"/>
        <v/>
      </c>
      <c r="BC65" s="4" t="str">
        <f t="shared" si="33"/>
        <v/>
      </c>
      <c r="BD65" s="4" t="str">
        <f t="shared" si="34"/>
        <v/>
      </c>
    </row>
    <row r="66" spans="1:56" ht="16.5" customHeight="1" x14ac:dyDescent="0.15">
      <c r="A66" s="3"/>
      <c r="B66" s="1"/>
      <c r="C66" s="142"/>
      <c r="D66" s="1"/>
      <c r="E66" s="1"/>
      <c r="F66" s="1"/>
      <c r="G66" s="1"/>
      <c r="Q66" s="124"/>
      <c r="R66" s="11"/>
      <c r="AA66" s="4" t="str">
        <f t="shared" si="24"/>
        <v/>
      </c>
      <c r="AC66" s="12">
        <f>60-COUNTIF(AC6:AC65,0)</f>
        <v>0</v>
      </c>
      <c r="BC66" s="4" t="str">
        <f t="shared" si="33"/>
        <v/>
      </c>
      <c r="BD66" s="4" t="str">
        <f t="shared" si="34"/>
        <v/>
      </c>
    </row>
    <row r="67" spans="1:56" ht="16.5" customHeight="1" x14ac:dyDescent="0.15">
      <c r="A67" s="2" t="s">
        <v>45</v>
      </c>
      <c r="H67" s="96" t="s">
        <v>114</v>
      </c>
      <c r="I67" s="7" t="s">
        <v>22</v>
      </c>
      <c r="J67" s="96" t="s">
        <v>114</v>
      </c>
      <c r="K67" s="7" t="s">
        <v>22</v>
      </c>
      <c r="L67" s="96" t="s">
        <v>114</v>
      </c>
      <c r="M67" s="7" t="s">
        <v>22</v>
      </c>
      <c r="N67" s="96" t="s">
        <v>114</v>
      </c>
      <c r="O67" s="7" t="s">
        <v>22</v>
      </c>
      <c r="Q67" s="125"/>
      <c r="R67" s="11"/>
      <c r="W67" s="6">
        <v>0</v>
      </c>
      <c r="Z67" s="4">
        <f>Z65+IF(AB67="",0,1)</f>
        <v>0</v>
      </c>
      <c r="AA67" s="4" t="str">
        <f t="shared" si="24"/>
        <v/>
      </c>
      <c r="AC67" s="12">
        <f>SUM(AC6:AC65)</f>
        <v>0</v>
      </c>
      <c r="BC67" s="4" t="str">
        <f t="shared" si="33"/>
        <v/>
      </c>
      <c r="BD67" s="4" t="str">
        <f t="shared" si="34"/>
        <v/>
      </c>
    </row>
    <row r="68" spans="1:56" ht="16.5" customHeight="1" x14ac:dyDescent="0.15">
      <c r="A68" s="7" t="str">
        <f>IF(B68="","",1)</f>
        <v/>
      </c>
      <c r="B68" s="156"/>
      <c r="C68" s="157"/>
      <c r="D68" s="158"/>
      <c r="E68" s="158"/>
      <c r="F68" s="158"/>
      <c r="G68" s="158"/>
      <c r="H68" s="159"/>
      <c r="I68" s="162"/>
      <c r="J68" s="117"/>
      <c r="K68" s="101"/>
      <c r="L68" s="117"/>
      <c r="M68" s="101"/>
      <c r="N68" s="114"/>
      <c r="O68" s="101"/>
      <c r="P68" s="7" t="str">
        <f t="shared" ref="P68:P127" si="66">IF(B68="","",INT(($AB$1-AY68)/10000))</f>
        <v/>
      </c>
      <c r="Q68" s="123" t="str">
        <f t="shared" ref="Q68:Q127" si="67">IF(AD68="","",IF(AD68="1","Ｂ",IF(AD68="2","Ｃ",IF(AD68="3","Ｄ","Ｅ"))))</f>
        <v/>
      </c>
      <c r="R68" s="123" t="str">
        <f>IF(ISERROR(VLOOKUP(AZ68,BA$6:$BB$41,2,0)),"",VLOOKUP(AZ68,BA$6:$BB$41,2,0))</f>
        <v/>
      </c>
      <c r="S68" s="12">
        <f t="shared" ref="S68:S127" si="68">IF(H68="",0,IF(H68=J68,1,0))</f>
        <v>0</v>
      </c>
      <c r="T68" s="12">
        <f t="shared" ref="T68:T127" si="69">IF(L68="",0,IF(L68=N68,1,0))</f>
        <v>0</v>
      </c>
      <c r="U68" s="4" t="str">
        <f t="shared" ref="U68:U127" si="70">TRIM(D68)</f>
        <v/>
      </c>
      <c r="V68" s="4" t="str">
        <f t="shared" ref="V68:V127" si="71">TRIM(E68)</f>
        <v/>
      </c>
      <c r="W68" s="6">
        <f>W67+IF(AB68="",0,1)</f>
        <v>0</v>
      </c>
      <c r="X68" s="6" t="str">
        <f>IF(AB68="","",W68)</f>
        <v/>
      </c>
      <c r="Y68" s="4">
        <f t="shared" ref="Y68:Y127" si="72">LEN(U68)+LEN(V68)</f>
        <v>0</v>
      </c>
      <c r="Z68" s="4">
        <f t="shared" si="41"/>
        <v>0</v>
      </c>
      <c r="AA68" s="4" t="str">
        <f t="shared" si="24"/>
        <v/>
      </c>
      <c r="AB68" s="4" t="str">
        <f t="shared" ref="AB68:AB127" si="73">U68&amp;IF(OR(Y68&gt;4,Y68=0),"",REPT("  ",5-Y68))&amp;V68</f>
        <v/>
      </c>
      <c r="AC68" s="12">
        <f t="shared" ref="AC68:AC127" si="74">COUNTA(H68,J68,L68,N68)</f>
        <v>0</v>
      </c>
      <c r="AD68" s="9" t="str">
        <f t="shared" si="25"/>
        <v/>
      </c>
      <c r="AE68" s="4">
        <v>5</v>
      </c>
      <c r="AF68" s="4" t="str">
        <f t="shared" ref="AF68:AF127" si="75">F68&amp;" "&amp;G68</f>
        <v xml:space="preserve"> </v>
      </c>
      <c r="AG68" s="4" t="str">
        <f t="shared" ref="AG68:AG127" si="76">U68&amp;"  "&amp;V68</f>
        <v xml:space="preserve">  </v>
      </c>
      <c r="AH68" s="4" t="str">
        <f t="shared" ref="AH68:AH127" si="77">P68</f>
        <v/>
      </c>
      <c r="AI68" s="4" t="str">
        <f t="shared" ref="AI68:AI127" si="78">IF(H68="","",VLOOKUP(H68,$W$6:$X$20,2,0))</f>
        <v/>
      </c>
      <c r="AJ68" s="4" t="str">
        <f t="shared" ref="AJ68:AJ127" si="79">IF(J68="","",VLOOKUP(J68,$W$6:$X$20,2,0))</f>
        <v/>
      </c>
      <c r="AK68" s="4" t="str">
        <f t="shared" ref="AK68:AK127" si="80">IF(L68="","",VLOOKUP(L68,$W$6:$X$20,2,0))</f>
        <v/>
      </c>
      <c r="AL68" s="4" t="str">
        <f t="shared" ref="AL68:AL127" si="81">IF(N68="","",VLOOKUP(N68,$W$14:$X$19,2,0))</f>
        <v/>
      </c>
      <c r="AM68" s="4" t="str">
        <f t="shared" ref="AM68:AM127" si="82">IF(H68="","",VALUE(LEFT(H68,3)))</f>
        <v/>
      </c>
      <c r="AN68" s="4" t="str">
        <f t="shared" ref="AN68:AN127" si="83">IF(J68="","",VALUE(LEFT(J68,3)))</f>
        <v/>
      </c>
      <c r="AO68" s="4" t="str">
        <f t="shared" ref="AO68:AO127" si="84">IF(L68="","",VALUE(LEFT(L68,3)))</f>
        <v/>
      </c>
      <c r="AP68" s="4" t="str">
        <f t="shared" ref="AP68:AP127" si="85">IF(N68="","",VALUE(LEFT(N68,3)))</f>
        <v/>
      </c>
      <c r="AQ68" s="4">
        <f t="shared" ref="AQ68:AQ127" si="86">IF(C68="100歳",1,0)</f>
        <v>0</v>
      </c>
      <c r="AR68" s="4" t="str">
        <f t="shared" ref="AR68:AR127" si="87">IF(I68="","999:99.99"," "&amp;LEFT(RIGHT("  "&amp;TEXT(I68,"0.00"),7),2)&amp;":"&amp;RIGHT(TEXT(I68,"0.00"),5))</f>
        <v>999:99.99</v>
      </c>
      <c r="AS68" s="4" t="str">
        <f t="shared" ref="AS68:AS127" si="88">IF(K68="","999:99.99"," "&amp;LEFT(RIGHT("  "&amp;TEXT(K68,"0.00"),7),2)&amp;":"&amp;RIGHT(TEXT(K68,"0.00"),5))</f>
        <v>999:99.99</v>
      </c>
      <c r="AT68" s="4" t="str">
        <f t="shared" ref="AT68:AT127" si="89">IF(M68="","999:99.99"," "&amp;LEFT(RIGHT("  "&amp;TEXT(M68,"0.00"),7),2)&amp;":"&amp;RIGHT(TEXT(M68,"0.00"),5))</f>
        <v>999:99.99</v>
      </c>
      <c r="AU68" s="4" t="str">
        <f t="shared" ref="AU68:AU127" si="90">IF(O68="","999:99.99"," "&amp;LEFT(RIGHT("  "&amp;TEXT(O68,"0.00"),7),2)&amp;":"&amp;RIGHT(TEXT(O68,"0.00"),5))</f>
        <v>999:99.99</v>
      </c>
      <c r="AV68" s="4">
        <f t="shared" ref="AV68" si="91">IF(AC68=1,1,0)</f>
        <v>0</v>
      </c>
      <c r="AW68" s="4">
        <f t="shared" ref="AW68" si="92">IF(AC68=2,1,0)</f>
        <v>0</v>
      </c>
      <c r="AX68" s="4">
        <f t="shared" ref="AX68" si="93">IF(AC68=3,1,0)</f>
        <v>0</v>
      </c>
      <c r="AY68" s="4" t="str">
        <f t="shared" ref="AY68:AY127" si="94">YEAR(B68)&amp;RIGHT("0"&amp;MONTH(B68),2)&amp;RIGHT("0"&amp;DAY(B68),2)</f>
        <v>19000100</v>
      </c>
      <c r="AZ68" s="4" t="str">
        <f t="shared" ref="AZ68:AZ127" si="95">IF(B68="","",INT(($AB$2-AY68)/10000))</f>
        <v/>
      </c>
      <c r="BC68" s="4" t="str">
        <f t="shared" si="33"/>
        <v/>
      </c>
      <c r="BD68" s="4" t="str">
        <f t="shared" si="34"/>
        <v/>
      </c>
    </row>
    <row r="69" spans="1:56" ht="16.5" customHeight="1" x14ac:dyDescent="0.15">
      <c r="A69" s="7" t="str">
        <f t="shared" ref="A69:A127" si="96">IF(B69="","",A68+1)</f>
        <v/>
      </c>
      <c r="B69" s="156"/>
      <c r="C69" s="157"/>
      <c r="D69" s="158"/>
      <c r="E69" s="158"/>
      <c r="F69" s="158"/>
      <c r="G69" s="158"/>
      <c r="H69" s="159"/>
      <c r="I69" s="162"/>
      <c r="J69" s="117"/>
      <c r="K69" s="101"/>
      <c r="L69" s="117"/>
      <c r="M69" s="101"/>
      <c r="N69" s="114"/>
      <c r="O69" s="101"/>
      <c r="P69" s="7" t="str">
        <f t="shared" si="66"/>
        <v/>
      </c>
      <c r="Q69" s="123" t="str">
        <f t="shared" si="67"/>
        <v/>
      </c>
      <c r="R69" s="123" t="str">
        <f>IF(ISERROR(VLOOKUP(AZ69,BA$6:$BB$41,2,0)),"",VLOOKUP(AZ69,BA$6:$BB$41,2,0))</f>
        <v/>
      </c>
      <c r="S69" s="12">
        <f t="shared" si="68"/>
        <v>0</v>
      </c>
      <c r="T69" s="12">
        <f t="shared" si="69"/>
        <v>0</v>
      </c>
      <c r="U69" s="4" t="str">
        <f t="shared" si="70"/>
        <v/>
      </c>
      <c r="V69" s="4" t="str">
        <f t="shared" si="71"/>
        <v/>
      </c>
      <c r="W69" s="6">
        <f t="shared" ref="W69:W127" si="97">W68+IF(AB69="",0,1)</f>
        <v>0</v>
      </c>
      <c r="X69" s="6" t="str">
        <f t="shared" ref="X69:X127" si="98">IF(AB69="","",W69)</f>
        <v/>
      </c>
      <c r="Y69" s="4">
        <f t="shared" si="72"/>
        <v>0</v>
      </c>
      <c r="Z69" s="4">
        <f t="shared" si="41"/>
        <v>0</v>
      </c>
      <c r="AA69" s="4" t="str">
        <f t="shared" si="24"/>
        <v/>
      </c>
      <c r="AB69" s="4" t="str">
        <f t="shared" si="73"/>
        <v/>
      </c>
      <c r="AC69" s="12">
        <f t="shared" si="74"/>
        <v>0</v>
      </c>
      <c r="AD69" s="9" t="str">
        <f t="shared" si="25"/>
        <v/>
      </c>
      <c r="AE69" s="4">
        <v>5</v>
      </c>
      <c r="AF69" s="4" t="str">
        <f t="shared" si="75"/>
        <v xml:space="preserve"> </v>
      </c>
      <c r="AG69" s="4" t="str">
        <f t="shared" si="76"/>
        <v xml:space="preserve">  </v>
      </c>
      <c r="AH69" s="4" t="str">
        <f t="shared" si="77"/>
        <v/>
      </c>
      <c r="AI69" s="4" t="str">
        <f t="shared" si="78"/>
        <v/>
      </c>
      <c r="AJ69" s="4" t="str">
        <f t="shared" si="79"/>
        <v/>
      </c>
      <c r="AK69" s="4" t="str">
        <f t="shared" si="80"/>
        <v/>
      </c>
      <c r="AL69" s="4" t="str">
        <f t="shared" si="81"/>
        <v/>
      </c>
      <c r="AM69" s="4" t="str">
        <f t="shared" si="82"/>
        <v/>
      </c>
      <c r="AN69" s="4" t="str">
        <f t="shared" si="83"/>
        <v/>
      </c>
      <c r="AO69" s="4" t="str">
        <f t="shared" si="84"/>
        <v/>
      </c>
      <c r="AP69" s="4" t="str">
        <f t="shared" si="85"/>
        <v/>
      </c>
      <c r="AQ69" s="4">
        <f t="shared" si="86"/>
        <v>0</v>
      </c>
      <c r="AR69" s="4" t="str">
        <f t="shared" si="87"/>
        <v>999:99.99</v>
      </c>
      <c r="AS69" s="4" t="str">
        <f t="shared" si="88"/>
        <v>999:99.99</v>
      </c>
      <c r="AT69" s="4" t="str">
        <f t="shared" si="89"/>
        <v>999:99.99</v>
      </c>
      <c r="AU69" s="4" t="str">
        <f t="shared" si="90"/>
        <v>999:99.99</v>
      </c>
      <c r="AV69" s="4">
        <f t="shared" ref="AV69:AV127" si="99">IF(AC69=1,1,0)</f>
        <v>0</v>
      </c>
      <c r="AW69" s="4">
        <f t="shared" ref="AW69:AW127" si="100">IF(AC69=2,1,0)</f>
        <v>0</v>
      </c>
      <c r="AX69" s="4">
        <f t="shared" ref="AX69:AX127" si="101">IF(AC69=3,1,0)</f>
        <v>0</v>
      </c>
      <c r="AY69" s="4" t="str">
        <f t="shared" si="94"/>
        <v>19000100</v>
      </c>
      <c r="AZ69" s="4" t="str">
        <f t="shared" si="95"/>
        <v/>
      </c>
      <c r="BC69" s="4" t="str">
        <f t="shared" si="33"/>
        <v/>
      </c>
      <c r="BD69" s="4" t="str">
        <f t="shared" si="34"/>
        <v/>
      </c>
    </row>
    <row r="70" spans="1:56" ht="16.5" customHeight="1" x14ac:dyDescent="0.15">
      <c r="A70" s="7" t="str">
        <f t="shared" si="96"/>
        <v/>
      </c>
      <c r="B70" s="156"/>
      <c r="C70" s="157"/>
      <c r="D70" s="158"/>
      <c r="E70" s="158"/>
      <c r="F70" s="158"/>
      <c r="G70" s="158"/>
      <c r="H70" s="159"/>
      <c r="I70" s="162"/>
      <c r="J70" s="117"/>
      <c r="K70" s="101"/>
      <c r="L70" s="117"/>
      <c r="M70" s="101"/>
      <c r="N70" s="114"/>
      <c r="O70" s="101"/>
      <c r="P70" s="7" t="str">
        <f t="shared" si="66"/>
        <v/>
      </c>
      <c r="Q70" s="123" t="str">
        <f t="shared" si="67"/>
        <v/>
      </c>
      <c r="R70" s="123" t="str">
        <f>IF(ISERROR(VLOOKUP(AZ70,BA$6:$BB$41,2,0)),"",VLOOKUP(AZ70,BA$6:$BB$41,2,0))</f>
        <v/>
      </c>
      <c r="S70" s="12">
        <f t="shared" si="68"/>
        <v>0</v>
      </c>
      <c r="T70" s="12">
        <f t="shared" si="69"/>
        <v>0</v>
      </c>
      <c r="U70" s="4" t="str">
        <f t="shared" si="70"/>
        <v/>
      </c>
      <c r="V70" s="4" t="str">
        <f t="shared" si="71"/>
        <v/>
      </c>
      <c r="W70" s="6">
        <f t="shared" si="97"/>
        <v>0</v>
      </c>
      <c r="X70" s="6" t="str">
        <f t="shared" si="98"/>
        <v/>
      </c>
      <c r="Y70" s="4">
        <f t="shared" si="72"/>
        <v>0</v>
      </c>
      <c r="Z70" s="4">
        <f t="shared" si="41"/>
        <v>0</v>
      </c>
      <c r="AA70" s="4" t="str">
        <f t="shared" si="24"/>
        <v/>
      </c>
      <c r="AB70" s="4" t="str">
        <f t="shared" si="73"/>
        <v/>
      </c>
      <c r="AC70" s="12">
        <f t="shared" si="74"/>
        <v>0</v>
      </c>
      <c r="AD70" s="9" t="str">
        <f t="shared" si="25"/>
        <v/>
      </c>
      <c r="AE70" s="4">
        <v>5</v>
      </c>
      <c r="AF70" s="4" t="str">
        <f t="shared" si="75"/>
        <v xml:space="preserve"> </v>
      </c>
      <c r="AG70" s="4" t="str">
        <f t="shared" si="76"/>
        <v xml:space="preserve">  </v>
      </c>
      <c r="AH70" s="4" t="str">
        <f t="shared" si="77"/>
        <v/>
      </c>
      <c r="AI70" s="4" t="str">
        <f t="shared" si="78"/>
        <v/>
      </c>
      <c r="AJ70" s="4" t="str">
        <f t="shared" si="79"/>
        <v/>
      </c>
      <c r="AK70" s="4" t="str">
        <f t="shared" si="80"/>
        <v/>
      </c>
      <c r="AL70" s="4" t="str">
        <f t="shared" si="81"/>
        <v/>
      </c>
      <c r="AM70" s="4" t="str">
        <f t="shared" si="82"/>
        <v/>
      </c>
      <c r="AN70" s="4" t="str">
        <f t="shared" si="83"/>
        <v/>
      </c>
      <c r="AO70" s="4" t="str">
        <f t="shared" si="84"/>
        <v/>
      </c>
      <c r="AP70" s="4" t="str">
        <f t="shared" si="85"/>
        <v/>
      </c>
      <c r="AQ70" s="4">
        <f t="shared" si="86"/>
        <v>0</v>
      </c>
      <c r="AR70" s="4" t="str">
        <f t="shared" si="87"/>
        <v>999:99.99</v>
      </c>
      <c r="AS70" s="4" t="str">
        <f t="shared" si="88"/>
        <v>999:99.99</v>
      </c>
      <c r="AT70" s="4" t="str">
        <f t="shared" si="89"/>
        <v>999:99.99</v>
      </c>
      <c r="AU70" s="4" t="str">
        <f t="shared" si="90"/>
        <v>999:99.99</v>
      </c>
      <c r="AV70" s="4">
        <f t="shared" si="99"/>
        <v>0</v>
      </c>
      <c r="AW70" s="4">
        <f t="shared" si="100"/>
        <v>0</v>
      </c>
      <c r="AX70" s="4">
        <f t="shared" si="101"/>
        <v>0</v>
      </c>
      <c r="AY70" s="4" t="str">
        <f t="shared" si="94"/>
        <v>19000100</v>
      </c>
      <c r="AZ70" s="4" t="str">
        <f t="shared" si="95"/>
        <v/>
      </c>
      <c r="BC70" s="4" t="str">
        <f t="shared" si="33"/>
        <v/>
      </c>
      <c r="BD70" s="4" t="str">
        <f t="shared" si="34"/>
        <v/>
      </c>
    </row>
    <row r="71" spans="1:56" ht="16.5" customHeight="1" x14ac:dyDescent="0.15">
      <c r="A71" s="7" t="str">
        <f t="shared" si="96"/>
        <v/>
      </c>
      <c r="B71" s="156"/>
      <c r="C71" s="157"/>
      <c r="D71" s="158"/>
      <c r="E71" s="158"/>
      <c r="F71" s="158"/>
      <c r="G71" s="158"/>
      <c r="H71" s="159"/>
      <c r="I71" s="162"/>
      <c r="J71" s="117"/>
      <c r="K71" s="101"/>
      <c r="L71" s="117"/>
      <c r="M71" s="101"/>
      <c r="N71" s="114"/>
      <c r="O71" s="101"/>
      <c r="P71" s="7" t="str">
        <f t="shared" si="66"/>
        <v/>
      </c>
      <c r="Q71" s="123" t="str">
        <f t="shared" si="67"/>
        <v/>
      </c>
      <c r="R71" s="123" t="str">
        <f>IF(ISERROR(VLOOKUP(AZ71,BA$6:$BB$41,2,0)),"",VLOOKUP(AZ71,BA$6:$BB$41,2,0))</f>
        <v/>
      </c>
      <c r="S71" s="12">
        <f t="shared" si="68"/>
        <v>0</v>
      </c>
      <c r="T71" s="12">
        <f t="shared" si="69"/>
        <v>0</v>
      </c>
      <c r="U71" s="4" t="str">
        <f t="shared" si="70"/>
        <v/>
      </c>
      <c r="V71" s="4" t="str">
        <f t="shared" si="71"/>
        <v/>
      </c>
      <c r="W71" s="6">
        <f t="shared" si="97"/>
        <v>0</v>
      </c>
      <c r="X71" s="6" t="str">
        <f t="shared" si="98"/>
        <v/>
      </c>
      <c r="Y71" s="4">
        <f t="shared" si="72"/>
        <v>0</v>
      </c>
      <c r="Z71" s="4">
        <f t="shared" si="41"/>
        <v>0</v>
      </c>
      <c r="AA71" s="4" t="str">
        <f t="shared" si="24"/>
        <v/>
      </c>
      <c r="AB71" s="4" t="str">
        <f t="shared" si="73"/>
        <v/>
      </c>
      <c r="AC71" s="12">
        <f t="shared" si="74"/>
        <v>0</v>
      </c>
      <c r="AD71" s="9" t="str">
        <f t="shared" ref="AD71:AD127" si="102">IF(AZ71="","",IF(AZ71&lt;=9,"1",IF(AZ71&lt;=11,"2",IF(AZ71&lt;=14,"3","4"))))</f>
        <v/>
      </c>
      <c r="AE71" s="4">
        <v>5</v>
      </c>
      <c r="AF71" s="4" t="str">
        <f t="shared" si="75"/>
        <v xml:space="preserve"> </v>
      </c>
      <c r="AG71" s="4" t="str">
        <f t="shared" si="76"/>
        <v xml:space="preserve">  </v>
      </c>
      <c r="AH71" s="4" t="str">
        <f t="shared" si="77"/>
        <v/>
      </c>
      <c r="AI71" s="4" t="str">
        <f t="shared" si="78"/>
        <v/>
      </c>
      <c r="AJ71" s="4" t="str">
        <f t="shared" si="79"/>
        <v/>
      </c>
      <c r="AK71" s="4" t="str">
        <f t="shared" si="80"/>
        <v/>
      </c>
      <c r="AL71" s="4" t="str">
        <f t="shared" si="81"/>
        <v/>
      </c>
      <c r="AM71" s="4" t="str">
        <f t="shared" si="82"/>
        <v/>
      </c>
      <c r="AN71" s="4" t="str">
        <f t="shared" si="83"/>
        <v/>
      </c>
      <c r="AO71" s="4" t="str">
        <f t="shared" si="84"/>
        <v/>
      </c>
      <c r="AP71" s="4" t="str">
        <f t="shared" si="85"/>
        <v/>
      </c>
      <c r="AQ71" s="4">
        <f t="shared" si="86"/>
        <v>0</v>
      </c>
      <c r="AR71" s="4" t="str">
        <f t="shared" si="87"/>
        <v>999:99.99</v>
      </c>
      <c r="AS71" s="4" t="str">
        <f t="shared" si="88"/>
        <v>999:99.99</v>
      </c>
      <c r="AT71" s="4" t="str">
        <f t="shared" si="89"/>
        <v>999:99.99</v>
      </c>
      <c r="AU71" s="4" t="str">
        <f t="shared" si="90"/>
        <v>999:99.99</v>
      </c>
      <c r="AV71" s="4">
        <f t="shared" si="99"/>
        <v>0</v>
      </c>
      <c r="AW71" s="4">
        <f t="shared" si="100"/>
        <v>0</v>
      </c>
      <c r="AX71" s="4">
        <f t="shared" si="101"/>
        <v>0</v>
      </c>
      <c r="AY71" s="4" t="str">
        <f t="shared" si="94"/>
        <v>19000100</v>
      </c>
      <c r="AZ71" s="4" t="str">
        <f t="shared" si="95"/>
        <v/>
      </c>
      <c r="BC71" s="4" t="str">
        <f t="shared" ref="BC71:BC127" si="103">IF(R71="","",VLOOKUP(R71,$BE$6:$BG$26,2,0))</f>
        <v/>
      </c>
      <c r="BD71" s="4" t="str">
        <f t="shared" ref="BD71:BD127" si="104">IF(R71="","",VLOOKUP(R71,$BE$6:$BG$26,3,0))</f>
        <v/>
      </c>
    </row>
    <row r="72" spans="1:56" ht="16.5" customHeight="1" x14ac:dyDescent="0.15">
      <c r="A72" s="7" t="str">
        <f t="shared" si="96"/>
        <v/>
      </c>
      <c r="B72" s="156"/>
      <c r="C72" s="157"/>
      <c r="D72" s="158"/>
      <c r="E72" s="158"/>
      <c r="F72" s="158"/>
      <c r="G72" s="158"/>
      <c r="H72" s="159"/>
      <c r="I72" s="162"/>
      <c r="J72" s="117"/>
      <c r="K72" s="101"/>
      <c r="L72" s="117"/>
      <c r="M72" s="101"/>
      <c r="N72" s="114"/>
      <c r="O72" s="101"/>
      <c r="P72" s="7" t="str">
        <f t="shared" si="66"/>
        <v/>
      </c>
      <c r="Q72" s="123" t="str">
        <f t="shared" si="67"/>
        <v/>
      </c>
      <c r="R72" s="123" t="str">
        <f>IF(ISERROR(VLOOKUP(AZ72,BA$6:$BB$41,2,0)),"",VLOOKUP(AZ72,BA$6:$BB$41,2,0))</f>
        <v/>
      </c>
      <c r="S72" s="12">
        <f t="shared" si="68"/>
        <v>0</v>
      </c>
      <c r="T72" s="12">
        <f t="shared" si="69"/>
        <v>0</v>
      </c>
      <c r="U72" s="4" t="str">
        <f t="shared" si="70"/>
        <v/>
      </c>
      <c r="V72" s="4" t="str">
        <f t="shared" si="71"/>
        <v/>
      </c>
      <c r="W72" s="6">
        <f t="shared" si="97"/>
        <v>0</v>
      </c>
      <c r="X72" s="6" t="str">
        <f t="shared" si="98"/>
        <v/>
      </c>
      <c r="Y72" s="4">
        <f t="shared" si="72"/>
        <v>0</v>
      </c>
      <c r="Z72" s="4">
        <f t="shared" si="41"/>
        <v>0</v>
      </c>
      <c r="AA72" s="4" t="str">
        <f t="shared" si="24"/>
        <v/>
      </c>
      <c r="AB72" s="4" t="str">
        <f t="shared" si="73"/>
        <v/>
      </c>
      <c r="AC72" s="12">
        <f t="shared" si="74"/>
        <v>0</v>
      </c>
      <c r="AD72" s="9" t="str">
        <f t="shared" si="102"/>
        <v/>
      </c>
      <c r="AE72" s="4">
        <v>5</v>
      </c>
      <c r="AF72" s="4" t="str">
        <f t="shared" si="75"/>
        <v xml:space="preserve"> </v>
      </c>
      <c r="AG72" s="4" t="str">
        <f t="shared" si="76"/>
        <v xml:space="preserve">  </v>
      </c>
      <c r="AH72" s="4" t="str">
        <f t="shared" si="77"/>
        <v/>
      </c>
      <c r="AI72" s="4" t="str">
        <f t="shared" si="78"/>
        <v/>
      </c>
      <c r="AJ72" s="4" t="str">
        <f t="shared" si="79"/>
        <v/>
      </c>
      <c r="AK72" s="4" t="str">
        <f t="shared" si="80"/>
        <v/>
      </c>
      <c r="AL72" s="4" t="str">
        <f t="shared" si="81"/>
        <v/>
      </c>
      <c r="AM72" s="4" t="str">
        <f t="shared" si="82"/>
        <v/>
      </c>
      <c r="AN72" s="4" t="str">
        <f t="shared" si="83"/>
        <v/>
      </c>
      <c r="AO72" s="4" t="str">
        <f t="shared" si="84"/>
        <v/>
      </c>
      <c r="AP72" s="4" t="str">
        <f t="shared" si="85"/>
        <v/>
      </c>
      <c r="AQ72" s="4">
        <f t="shared" si="86"/>
        <v>0</v>
      </c>
      <c r="AR72" s="4" t="str">
        <f t="shared" si="87"/>
        <v>999:99.99</v>
      </c>
      <c r="AS72" s="4" t="str">
        <f t="shared" si="88"/>
        <v>999:99.99</v>
      </c>
      <c r="AT72" s="4" t="str">
        <f t="shared" si="89"/>
        <v>999:99.99</v>
      </c>
      <c r="AU72" s="4" t="str">
        <f t="shared" si="90"/>
        <v>999:99.99</v>
      </c>
      <c r="AV72" s="4">
        <f t="shared" si="99"/>
        <v>0</v>
      </c>
      <c r="AW72" s="4">
        <f t="shared" si="100"/>
        <v>0</v>
      </c>
      <c r="AX72" s="4">
        <f t="shared" si="101"/>
        <v>0</v>
      </c>
      <c r="AY72" s="4" t="str">
        <f t="shared" si="94"/>
        <v>19000100</v>
      </c>
      <c r="AZ72" s="4" t="str">
        <f t="shared" si="95"/>
        <v/>
      </c>
      <c r="BC72" s="4" t="str">
        <f t="shared" si="103"/>
        <v/>
      </c>
      <c r="BD72" s="4" t="str">
        <f t="shared" si="104"/>
        <v/>
      </c>
    </row>
    <row r="73" spans="1:56" ht="16.5" customHeight="1" x14ac:dyDescent="0.15">
      <c r="A73" s="7" t="str">
        <f t="shared" si="96"/>
        <v/>
      </c>
      <c r="B73" s="156"/>
      <c r="C73" s="157"/>
      <c r="D73" s="158"/>
      <c r="E73" s="158"/>
      <c r="F73" s="158"/>
      <c r="G73" s="158"/>
      <c r="H73" s="159"/>
      <c r="I73" s="163"/>
      <c r="J73" s="117"/>
      <c r="K73" s="101"/>
      <c r="L73" s="117"/>
      <c r="M73" s="101"/>
      <c r="N73" s="114"/>
      <c r="O73" s="101"/>
      <c r="P73" s="7" t="str">
        <f t="shared" si="66"/>
        <v/>
      </c>
      <c r="Q73" s="123" t="str">
        <f t="shared" si="67"/>
        <v/>
      </c>
      <c r="R73" s="123" t="str">
        <f>IF(ISERROR(VLOOKUP(AZ73,BA$6:$BB$41,2,0)),"",VLOOKUP(AZ73,BA$6:$BB$41,2,0))</f>
        <v/>
      </c>
      <c r="S73" s="12">
        <f t="shared" si="68"/>
        <v>0</v>
      </c>
      <c r="T73" s="12">
        <f t="shared" si="69"/>
        <v>0</v>
      </c>
      <c r="U73" s="4" t="str">
        <f t="shared" si="70"/>
        <v/>
      </c>
      <c r="V73" s="4" t="str">
        <f t="shared" si="71"/>
        <v/>
      </c>
      <c r="W73" s="6">
        <f t="shared" si="97"/>
        <v>0</v>
      </c>
      <c r="X73" s="6" t="str">
        <f t="shared" si="98"/>
        <v/>
      </c>
      <c r="Y73" s="4">
        <f t="shared" si="72"/>
        <v>0</v>
      </c>
      <c r="Z73" s="4">
        <f t="shared" si="41"/>
        <v>0</v>
      </c>
      <c r="AA73" s="4" t="str">
        <f t="shared" si="24"/>
        <v/>
      </c>
      <c r="AB73" s="4" t="str">
        <f t="shared" si="73"/>
        <v/>
      </c>
      <c r="AC73" s="12">
        <f t="shared" si="74"/>
        <v>0</v>
      </c>
      <c r="AD73" s="9" t="str">
        <f t="shared" si="102"/>
        <v/>
      </c>
      <c r="AE73" s="4">
        <v>5</v>
      </c>
      <c r="AF73" s="4" t="str">
        <f t="shared" si="75"/>
        <v xml:space="preserve"> </v>
      </c>
      <c r="AG73" s="4" t="str">
        <f t="shared" si="76"/>
        <v xml:space="preserve">  </v>
      </c>
      <c r="AH73" s="4" t="str">
        <f t="shared" si="77"/>
        <v/>
      </c>
      <c r="AI73" s="4" t="str">
        <f t="shared" si="78"/>
        <v/>
      </c>
      <c r="AJ73" s="4" t="str">
        <f t="shared" si="79"/>
        <v/>
      </c>
      <c r="AK73" s="4" t="str">
        <f t="shared" si="80"/>
        <v/>
      </c>
      <c r="AL73" s="4" t="str">
        <f t="shared" si="81"/>
        <v/>
      </c>
      <c r="AM73" s="4" t="str">
        <f t="shared" si="82"/>
        <v/>
      </c>
      <c r="AN73" s="4" t="str">
        <f t="shared" si="83"/>
        <v/>
      </c>
      <c r="AO73" s="4" t="str">
        <f t="shared" si="84"/>
        <v/>
      </c>
      <c r="AP73" s="4" t="str">
        <f t="shared" si="85"/>
        <v/>
      </c>
      <c r="AQ73" s="4">
        <f t="shared" si="86"/>
        <v>0</v>
      </c>
      <c r="AR73" s="4" t="str">
        <f t="shared" si="87"/>
        <v>999:99.99</v>
      </c>
      <c r="AS73" s="4" t="str">
        <f t="shared" si="88"/>
        <v>999:99.99</v>
      </c>
      <c r="AT73" s="4" t="str">
        <f t="shared" si="89"/>
        <v>999:99.99</v>
      </c>
      <c r="AU73" s="4" t="str">
        <f t="shared" si="90"/>
        <v>999:99.99</v>
      </c>
      <c r="AV73" s="4">
        <f t="shared" si="99"/>
        <v>0</v>
      </c>
      <c r="AW73" s="4">
        <f t="shared" si="100"/>
        <v>0</v>
      </c>
      <c r="AX73" s="4">
        <f t="shared" si="101"/>
        <v>0</v>
      </c>
      <c r="AY73" s="4" t="str">
        <f t="shared" si="94"/>
        <v>19000100</v>
      </c>
      <c r="AZ73" s="4" t="str">
        <f t="shared" si="95"/>
        <v/>
      </c>
      <c r="BC73" s="4" t="str">
        <f t="shared" si="103"/>
        <v/>
      </c>
      <c r="BD73" s="4" t="str">
        <f t="shared" si="104"/>
        <v/>
      </c>
    </row>
    <row r="74" spans="1:56" ht="16.5" customHeight="1" x14ac:dyDescent="0.15">
      <c r="A74" s="7" t="str">
        <f t="shared" si="96"/>
        <v/>
      </c>
      <c r="B74" s="156"/>
      <c r="C74" s="157"/>
      <c r="D74" s="158"/>
      <c r="E74" s="158"/>
      <c r="F74" s="158"/>
      <c r="G74" s="158"/>
      <c r="H74" s="159"/>
      <c r="I74" s="162"/>
      <c r="J74" s="117"/>
      <c r="K74" s="101"/>
      <c r="L74" s="117"/>
      <c r="M74" s="101"/>
      <c r="N74" s="114"/>
      <c r="O74" s="101"/>
      <c r="P74" s="7" t="str">
        <f t="shared" si="66"/>
        <v/>
      </c>
      <c r="Q74" s="123" t="str">
        <f t="shared" si="67"/>
        <v/>
      </c>
      <c r="R74" s="123" t="str">
        <f>IF(ISERROR(VLOOKUP(AZ74,BA$6:$BB$41,2,0)),"",VLOOKUP(AZ74,BA$6:$BB$41,2,0))</f>
        <v/>
      </c>
      <c r="S74" s="12">
        <f t="shared" si="68"/>
        <v>0</v>
      </c>
      <c r="T74" s="12">
        <f t="shared" si="69"/>
        <v>0</v>
      </c>
      <c r="U74" s="4" t="str">
        <f t="shared" si="70"/>
        <v/>
      </c>
      <c r="V74" s="4" t="str">
        <f t="shared" si="71"/>
        <v/>
      </c>
      <c r="W74" s="6">
        <f t="shared" si="97"/>
        <v>0</v>
      </c>
      <c r="X74" s="6" t="str">
        <f t="shared" si="98"/>
        <v/>
      </c>
      <c r="Y74" s="4">
        <f t="shared" si="72"/>
        <v>0</v>
      </c>
      <c r="Z74" s="4">
        <f t="shared" si="41"/>
        <v>0</v>
      </c>
      <c r="AA74" s="4" t="str">
        <f t="shared" si="24"/>
        <v/>
      </c>
      <c r="AB74" s="4" t="str">
        <f t="shared" si="73"/>
        <v/>
      </c>
      <c r="AC74" s="12">
        <f t="shared" si="74"/>
        <v>0</v>
      </c>
      <c r="AD74" s="9" t="str">
        <f t="shared" si="102"/>
        <v/>
      </c>
      <c r="AE74" s="4">
        <v>5</v>
      </c>
      <c r="AF74" s="4" t="str">
        <f t="shared" si="75"/>
        <v xml:space="preserve"> </v>
      </c>
      <c r="AG74" s="4" t="str">
        <f t="shared" si="76"/>
        <v xml:space="preserve">  </v>
      </c>
      <c r="AH74" s="4" t="str">
        <f t="shared" si="77"/>
        <v/>
      </c>
      <c r="AI74" s="4" t="str">
        <f t="shared" si="78"/>
        <v/>
      </c>
      <c r="AJ74" s="4" t="str">
        <f t="shared" si="79"/>
        <v/>
      </c>
      <c r="AK74" s="4" t="str">
        <f t="shared" si="80"/>
        <v/>
      </c>
      <c r="AL74" s="4" t="str">
        <f t="shared" si="81"/>
        <v/>
      </c>
      <c r="AM74" s="4" t="str">
        <f t="shared" si="82"/>
        <v/>
      </c>
      <c r="AN74" s="4" t="str">
        <f t="shared" si="83"/>
        <v/>
      </c>
      <c r="AO74" s="4" t="str">
        <f t="shared" si="84"/>
        <v/>
      </c>
      <c r="AP74" s="4" t="str">
        <f t="shared" si="85"/>
        <v/>
      </c>
      <c r="AQ74" s="4">
        <f t="shared" si="86"/>
        <v>0</v>
      </c>
      <c r="AR74" s="4" t="str">
        <f t="shared" si="87"/>
        <v>999:99.99</v>
      </c>
      <c r="AS74" s="4" t="str">
        <f t="shared" si="88"/>
        <v>999:99.99</v>
      </c>
      <c r="AT74" s="4" t="str">
        <f t="shared" si="89"/>
        <v>999:99.99</v>
      </c>
      <c r="AU74" s="4" t="str">
        <f t="shared" si="90"/>
        <v>999:99.99</v>
      </c>
      <c r="AV74" s="4">
        <f t="shared" si="99"/>
        <v>0</v>
      </c>
      <c r="AW74" s="4">
        <f t="shared" si="100"/>
        <v>0</v>
      </c>
      <c r="AX74" s="4">
        <f t="shared" si="101"/>
        <v>0</v>
      </c>
      <c r="AY74" s="4" t="str">
        <f t="shared" si="94"/>
        <v>19000100</v>
      </c>
      <c r="AZ74" s="4" t="str">
        <f t="shared" si="95"/>
        <v/>
      </c>
      <c r="BC74" s="4" t="str">
        <f t="shared" si="103"/>
        <v/>
      </c>
      <c r="BD74" s="4" t="str">
        <f t="shared" si="104"/>
        <v/>
      </c>
    </row>
    <row r="75" spans="1:56" ht="16.5" customHeight="1" x14ac:dyDescent="0.15">
      <c r="A75" s="7" t="str">
        <f t="shared" si="96"/>
        <v/>
      </c>
      <c r="B75" s="156"/>
      <c r="C75" s="157"/>
      <c r="D75" s="158"/>
      <c r="E75" s="158"/>
      <c r="F75" s="158"/>
      <c r="G75" s="158"/>
      <c r="H75" s="159"/>
      <c r="I75" s="163"/>
      <c r="J75" s="117"/>
      <c r="K75" s="101"/>
      <c r="L75" s="117"/>
      <c r="M75" s="101"/>
      <c r="N75" s="114"/>
      <c r="O75" s="101"/>
      <c r="P75" s="7" t="str">
        <f t="shared" si="66"/>
        <v/>
      </c>
      <c r="Q75" s="123" t="str">
        <f t="shared" si="67"/>
        <v/>
      </c>
      <c r="R75" s="123" t="str">
        <f>IF(ISERROR(VLOOKUP(AZ75,BA$6:$BB$41,2,0)),"",VLOOKUP(AZ75,BA$6:$BB$41,2,0))</f>
        <v/>
      </c>
      <c r="S75" s="12">
        <f t="shared" si="68"/>
        <v>0</v>
      </c>
      <c r="T75" s="12">
        <f t="shared" si="69"/>
        <v>0</v>
      </c>
      <c r="U75" s="4" t="str">
        <f t="shared" si="70"/>
        <v/>
      </c>
      <c r="V75" s="4" t="str">
        <f t="shared" si="71"/>
        <v/>
      </c>
      <c r="W75" s="6">
        <f t="shared" si="97"/>
        <v>0</v>
      </c>
      <c r="X75" s="6" t="str">
        <f t="shared" si="98"/>
        <v/>
      </c>
      <c r="Y75" s="4">
        <f t="shared" si="72"/>
        <v>0</v>
      </c>
      <c r="Z75" s="4">
        <f t="shared" si="41"/>
        <v>0</v>
      </c>
      <c r="AA75" s="4" t="str">
        <f t="shared" si="24"/>
        <v/>
      </c>
      <c r="AB75" s="4" t="str">
        <f t="shared" si="73"/>
        <v/>
      </c>
      <c r="AC75" s="12">
        <f t="shared" si="74"/>
        <v>0</v>
      </c>
      <c r="AD75" s="9" t="str">
        <f t="shared" si="102"/>
        <v/>
      </c>
      <c r="AE75" s="4">
        <v>5</v>
      </c>
      <c r="AF75" s="4" t="str">
        <f t="shared" si="75"/>
        <v xml:space="preserve"> </v>
      </c>
      <c r="AG75" s="4" t="str">
        <f t="shared" si="76"/>
        <v xml:space="preserve">  </v>
      </c>
      <c r="AH75" s="4" t="str">
        <f t="shared" si="77"/>
        <v/>
      </c>
      <c r="AI75" s="4" t="str">
        <f t="shared" si="78"/>
        <v/>
      </c>
      <c r="AJ75" s="4" t="str">
        <f t="shared" si="79"/>
        <v/>
      </c>
      <c r="AK75" s="4" t="str">
        <f t="shared" si="80"/>
        <v/>
      </c>
      <c r="AL75" s="4" t="str">
        <f t="shared" si="81"/>
        <v/>
      </c>
      <c r="AM75" s="4" t="str">
        <f t="shared" si="82"/>
        <v/>
      </c>
      <c r="AN75" s="4" t="str">
        <f t="shared" si="83"/>
        <v/>
      </c>
      <c r="AO75" s="4" t="str">
        <f t="shared" si="84"/>
        <v/>
      </c>
      <c r="AP75" s="4" t="str">
        <f t="shared" si="85"/>
        <v/>
      </c>
      <c r="AQ75" s="4">
        <f t="shared" si="86"/>
        <v>0</v>
      </c>
      <c r="AR75" s="4" t="str">
        <f t="shared" si="87"/>
        <v>999:99.99</v>
      </c>
      <c r="AS75" s="4" t="str">
        <f t="shared" si="88"/>
        <v>999:99.99</v>
      </c>
      <c r="AT75" s="4" t="str">
        <f t="shared" si="89"/>
        <v>999:99.99</v>
      </c>
      <c r="AU75" s="4" t="str">
        <f t="shared" si="90"/>
        <v>999:99.99</v>
      </c>
      <c r="AV75" s="4">
        <f t="shared" si="99"/>
        <v>0</v>
      </c>
      <c r="AW75" s="4">
        <f t="shared" si="100"/>
        <v>0</v>
      </c>
      <c r="AX75" s="4">
        <f t="shared" si="101"/>
        <v>0</v>
      </c>
      <c r="AY75" s="4" t="str">
        <f t="shared" si="94"/>
        <v>19000100</v>
      </c>
      <c r="AZ75" s="4" t="str">
        <f t="shared" si="95"/>
        <v/>
      </c>
      <c r="BC75" s="4" t="str">
        <f t="shared" si="103"/>
        <v/>
      </c>
      <c r="BD75" s="4" t="str">
        <f t="shared" si="104"/>
        <v/>
      </c>
    </row>
    <row r="76" spans="1:56" ht="16.5" customHeight="1" x14ac:dyDescent="0.15">
      <c r="A76" s="7" t="str">
        <f t="shared" si="96"/>
        <v/>
      </c>
      <c r="B76" s="156"/>
      <c r="C76" s="157"/>
      <c r="D76" s="158"/>
      <c r="E76" s="158"/>
      <c r="F76" s="158"/>
      <c r="G76" s="158"/>
      <c r="H76" s="159"/>
      <c r="I76" s="162"/>
      <c r="J76" s="117"/>
      <c r="K76" s="101"/>
      <c r="L76" s="117"/>
      <c r="M76" s="101"/>
      <c r="N76" s="114"/>
      <c r="O76" s="101"/>
      <c r="P76" s="7" t="str">
        <f t="shared" si="66"/>
        <v/>
      </c>
      <c r="Q76" s="123" t="str">
        <f t="shared" si="67"/>
        <v/>
      </c>
      <c r="R76" s="123" t="str">
        <f>IF(ISERROR(VLOOKUP(AZ76,BA$6:$BB$41,2,0)),"",VLOOKUP(AZ76,BA$6:$BB$41,2,0))</f>
        <v/>
      </c>
      <c r="S76" s="12">
        <f t="shared" si="68"/>
        <v>0</v>
      </c>
      <c r="T76" s="12">
        <f t="shared" si="69"/>
        <v>0</v>
      </c>
      <c r="U76" s="4" t="str">
        <f t="shared" si="70"/>
        <v/>
      </c>
      <c r="V76" s="4" t="str">
        <f t="shared" si="71"/>
        <v/>
      </c>
      <c r="W76" s="6">
        <f t="shared" si="97"/>
        <v>0</v>
      </c>
      <c r="X76" s="6" t="str">
        <f t="shared" si="98"/>
        <v/>
      </c>
      <c r="Y76" s="4">
        <f t="shared" si="72"/>
        <v>0</v>
      </c>
      <c r="Z76" s="4">
        <f t="shared" si="41"/>
        <v>0</v>
      </c>
      <c r="AA76" s="4" t="str">
        <f t="shared" si="24"/>
        <v/>
      </c>
      <c r="AB76" s="4" t="str">
        <f t="shared" si="73"/>
        <v/>
      </c>
      <c r="AC76" s="12">
        <f t="shared" si="74"/>
        <v>0</v>
      </c>
      <c r="AD76" s="9" t="str">
        <f t="shared" si="102"/>
        <v/>
      </c>
      <c r="AE76" s="4">
        <v>5</v>
      </c>
      <c r="AF76" s="4" t="str">
        <f t="shared" si="75"/>
        <v xml:space="preserve"> </v>
      </c>
      <c r="AG76" s="4" t="str">
        <f t="shared" si="76"/>
        <v xml:space="preserve">  </v>
      </c>
      <c r="AH76" s="4" t="str">
        <f t="shared" si="77"/>
        <v/>
      </c>
      <c r="AI76" s="4" t="str">
        <f t="shared" si="78"/>
        <v/>
      </c>
      <c r="AJ76" s="4" t="str">
        <f t="shared" si="79"/>
        <v/>
      </c>
      <c r="AK76" s="4" t="str">
        <f t="shared" si="80"/>
        <v/>
      </c>
      <c r="AL76" s="4" t="str">
        <f t="shared" si="81"/>
        <v/>
      </c>
      <c r="AM76" s="4" t="str">
        <f t="shared" si="82"/>
        <v/>
      </c>
      <c r="AN76" s="4" t="str">
        <f t="shared" si="83"/>
        <v/>
      </c>
      <c r="AO76" s="4" t="str">
        <f t="shared" si="84"/>
        <v/>
      </c>
      <c r="AP76" s="4" t="str">
        <f t="shared" si="85"/>
        <v/>
      </c>
      <c r="AQ76" s="4">
        <f t="shared" si="86"/>
        <v>0</v>
      </c>
      <c r="AR76" s="4" t="str">
        <f t="shared" si="87"/>
        <v>999:99.99</v>
      </c>
      <c r="AS76" s="4" t="str">
        <f t="shared" si="88"/>
        <v>999:99.99</v>
      </c>
      <c r="AT76" s="4" t="str">
        <f t="shared" si="89"/>
        <v>999:99.99</v>
      </c>
      <c r="AU76" s="4" t="str">
        <f t="shared" si="90"/>
        <v>999:99.99</v>
      </c>
      <c r="AV76" s="4">
        <f t="shared" si="99"/>
        <v>0</v>
      </c>
      <c r="AW76" s="4">
        <f t="shared" si="100"/>
        <v>0</v>
      </c>
      <c r="AX76" s="4">
        <f t="shared" si="101"/>
        <v>0</v>
      </c>
      <c r="AY76" s="4" t="str">
        <f t="shared" si="94"/>
        <v>19000100</v>
      </c>
      <c r="AZ76" s="4" t="str">
        <f t="shared" si="95"/>
        <v/>
      </c>
      <c r="BC76" s="4" t="str">
        <f t="shared" si="103"/>
        <v/>
      </c>
      <c r="BD76" s="4" t="str">
        <f t="shared" si="104"/>
        <v/>
      </c>
    </row>
    <row r="77" spans="1:56" ht="16.5" customHeight="1" x14ac:dyDescent="0.15">
      <c r="A77" s="7" t="str">
        <f t="shared" si="96"/>
        <v/>
      </c>
      <c r="B77" s="156"/>
      <c r="C77" s="157"/>
      <c r="D77" s="158"/>
      <c r="E77" s="158"/>
      <c r="F77" s="158"/>
      <c r="G77" s="158"/>
      <c r="H77" s="159"/>
      <c r="I77" s="162"/>
      <c r="J77" s="117"/>
      <c r="K77" s="101"/>
      <c r="L77" s="117"/>
      <c r="M77" s="101"/>
      <c r="N77" s="114"/>
      <c r="O77" s="101"/>
      <c r="P77" s="7" t="str">
        <f t="shared" si="66"/>
        <v/>
      </c>
      <c r="Q77" s="123" t="str">
        <f t="shared" si="67"/>
        <v/>
      </c>
      <c r="R77" s="123" t="str">
        <f>IF(ISERROR(VLOOKUP(AZ77,BA$6:$BB$41,2,0)),"",VLOOKUP(AZ77,BA$6:$BB$41,2,0))</f>
        <v/>
      </c>
      <c r="S77" s="12">
        <f t="shared" si="68"/>
        <v>0</v>
      </c>
      <c r="T77" s="12">
        <f t="shared" si="69"/>
        <v>0</v>
      </c>
      <c r="U77" s="4" t="str">
        <f t="shared" si="70"/>
        <v/>
      </c>
      <c r="V77" s="4" t="str">
        <f t="shared" si="71"/>
        <v/>
      </c>
      <c r="W77" s="6">
        <f t="shared" si="97"/>
        <v>0</v>
      </c>
      <c r="X77" s="6" t="str">
        <f t="shared" si="98"/>
        <v/>
      </c>
      <c r="Y77" s="4">
        <f t="shared" si="72"/>
        <v>0</v>
      </c>
      <c r="Z77" s="4">
        <f t="shared" si="41"/>
        <v>0</v>
      </c>
      <c r="AA77" s="4" t="str">
        <f t="shared" si="24"/>
        <v/>
      </c>
      <c r="AB77" s="4" t="str">
        <f t="shared" si="73"/>
        <v/>
      </c>
      <c r="AC77" s="12">
        <f t="shared" si="74"/>
        <v>0</v>
      </c>
      <c r="AD77" s="9" t="str">
        <f t="shared" si="102"/>
        <v/>
      </c>
      <c r="AE77" s="4">
        <v>5</v>
      </c>
      <c r="AF77" s="4" t="str">
        <f t="shared" si="75"/>
        <v xml:space="preserve"> </v>
      </c>
      <c r="AG77" s="4" t="str">
        <f t="shared" si="76"/>
        <v xml:space="preserve">  </v>
      </c>
      <c r="AH77" s="4" t="str">
        <f t="shared" si="77"/>
        <v/>
      </c>
      <c r="AI77" s="4" t="str">
        <f t="shared" si="78"/>
        <v/>
      </c>
      <c r="AJ77" s="4" t="str">
        <f t="shared" si="79"/>
        <v/>
      </c>
      <c r="AK77" s="4" t="str">
        <f t="shared" si="80"/>
        <v/>
      </c>
      <c r="AL77" s="4" t="str">
        <f t="shared" si="81"/>
        <v/>
      </c>
      <c r="AM77" s="4" t="str">
        <f t="shared" si="82"/>
        <v/>
      </c>
      <c r="AN77" s="4" t="str">
        <f t="shared" si="83"/>
        <v/>
      </c>
      <c r="AO77" s="4" t="str">
        <f t="shared" si="84"/>
        <v/>
      </c>
      <c r="AP77" s="4" t="str">
        <f t="shared" si="85"/>
        <v/>
      </c>
      <c r="AQ77" s="4">
        <f t="shared" si="86"/>
        <v>0</v>
      </c>
      <c r="AR77" s="4" t="str">
        <f t="shared" si="87"/>
        <v>999:99.99</v>
      </c>
      <c r="AS77" s="4" t="str">
        <f t="shared" si="88"/>
        <v>999:99.99</v>
      </c>
      <c r="AT77" s="4" t="str">
        <f t="shared" si="89"/>
        <v>999:99.99</v>
      </c>
      <c r="AU77" s="4" t="str">
        <f t="shared" si="90"/>
        <v>999:99.99</v>
      </c>
      <c r="AV77" s="4">
        <f t="shared" si="99"/>
        <v>0</v>
      </c>
      <c r="AW77" s="4">
        <f t="shared" si="100"/>
        <v>0</v>
      </c>
      <c r="AX77" s="4">
        <f t="shared" si="101"/>
        <v>0</v>
      </c>
      <c r="AY77" s="4" t="str">
        <f t="shared" si="94"/>
        <v>19000100</v>
      </c>
      <c r="AZ77" s="4" t="str">
        <f t="shared" si="95"/>
        <v/>
      </c>
      <c r="BC77" s="4" t="str">
        <f t="shared" si="103"/>
        <v/>
      </c>
      <c r="BD77" s="4" t="str">
        <f t="shared" si="104"/>
        <v/>
      </c>
    </row>
    <row r="78" spans="1:56" ht="16.5" customHeight="1" x14ac:dyDescent="0.15">
      <c r="A78" s="7" t="str">
        <f t="shared" si="96"/>
        <v/>
      </c>
      <c r="B78" s="156"/>
      <c r="C78" s="157"/>
      <c r="D78" s="158"/>
      <c r="E78" s="158"/>
      <c r="F78" s="158"/>
      <c r="G78" s="158"/>
      <c r="H78" s="159"/>
      <c r="I78" s="163"/>
      <c r="J78" s="117"/>
      <c r="K78" s="101"/>
      <c r="L78" s="117"/>
      <c r="M78" s="101"/>
      <c r="N78" s="114"/>
      <c r="O78" s="101"/>
      <c r="P78" s="7" t="str">
        <f t="shared" si="66"/>
        <v/>
      </c>
      <c r="Q78" s="123" t="str">
        <f t="shared" si="67"/>
        <v/>
      </c>
      <c r="R78" s="123" t="str">
        <f>IF(ISERROR(VLOOKUP(AZ78,BA$6:$BB$41,2,0)),"",VLOOKUP(AZ78,BA$6:$BB$41,2,0))</f>
        <v/>
      </c>
      <c r="S78" s="12">
        <f t="shared" si="68"/>
        <v>0</v>
      </c>
      <c r="T78" s="12">
        <f t="shared" si="69"/>
        <v>0</v>
      </c>
      <c r="U78" s="4" t="str">
        <f t="shared" si="70"/>
        <v/>
      </c>
      <c r="V78" s="4" t="str">
        <f t="shared" si="71"/>
        <v/>
      </c>
      <c r="W78" s="6">
        <f t="shared" si="97"/>
        <v>0</v>
      </c>
      <c r="X78" s="6" t="str">
        <f t="shared" si="98"/>
        <v/>
      </c>
      <c r="Y78" s="4">
        <f t="shared" si="72"/>
        <v>0</v>
      </c>
      <c r="Z78" s="4">
        <f t="shared" si="41"/>
        <v>0</v>
      </c>
      <c r="AA78" s="4" t="str">
        <f t="shared" si="24"/>
        <v/>
      </c>
      <c r="AB78" s="4" t="str">
        <f t="shared" si="73"/>
        <v/>
      </c>
      <c r="AC78" s="12">
        <f t="shared" si="74"/>
        <v>0</v>
      </c>
      <c r="AD78" s="9" t="str">
        <f t="shared" si="102"/>
        <v/>
      </c>
      <c r="AE78" s="4">
        <v>5</v>
      </c>
      <c r="AF78" s="4" t="str">
        <f t="shared" si="75"/>
        <v xml:space="preserve"> </v>
      </c>
      <c r="AG78" s="4" t="str">
        <f t="shared" si="76"/>
        <v xml:space="preserve">  </v>
      </c>
      <c r="AH78" s="4" t="str">
        <f t="shared" si="77"/>
        <v/>
      </c>
      <c r="AI78" s="4" t="str">
        <f t="shared" si="78"/>
        <v/>
      </c>
      <c r="AJ78" s="4" t="str">
        <f t="shared" si="79"/>
        <v/>
      </c>
      <c r="AK78" s="4" t="str">
        <f t="shared" si="80"/>
        <v/>
      </c>
      <c r="AL78" s="4" t="str">
        <f t="shared" si="81"/>
        <v/>
      </c>
      <c r="AM78" s="4" t="str">
        <f t="shared" si="82"/>
        <v/>
      </c>
      <c r="AN78" s="4" t="str">
        <f t="shared" si="83"/>
        <v/>
      </c>
      <c r="AO78" s="4" t="str">
        <f t="shared" si="84"/>
        <v/>
      </c>
      <c r="AP78" s="4" t="str">
        <f t="shared" si="85"/>
        <v/>
      </c>
      <c r="AQ78" s="4">
        <f t="shared" si="86"/>
        <v>0</v>
      </c>
      <c r="AR78" s="4" t="str">
        <f t="shared" si="87"/>
        <v>999:99.99</v>
      </c>
      <c r="AS78" s="4" t="str">
        <f t="shared" si="88"/>
        <v>999:99.99</v>
      </c>
      <c r="AT78" s="4" t="str">
        <f t="shared" si="89"/>
        <v>999:99.99</v>
      </c>
      <c r="AU78" s="4" t="str">
        <f t="shared" si="90"/>
        <v>999:99.99</v>
      </c>
      <c r="AV78" s="4">
        <f t="shared" si="99"/>
        <v>0</v>
      </c>
      <c r="AW78" s="4">
        <f t="shared" si="100"/>
        <v>0</v>
      </c>
      <c r="AX78" s="4">
        <f t="shared" si="101"/>
        <v>0</v>
      </c>
      <c r="AY78" s="4" t="str">
        <f t="shared" si="94"/>
        <v>19000100</v>
      </c>
      <c r="AZ78" s="4" t="str">
        <f t="shared" si="95"/>
        <v/>
      </c>
      <c r="BC78" s="4" t="str">
        <f t="shared" si="103"/>
        <v/>
      </c>
      <c r="BD78" s="4" t="str">
        <f t="shared" si="104"/>
        <v/>
      </c>
    </row>
    <row r="79" spans="1:56" ht="16.5" customHeight="1" x14ac:dyDescent="0.15">
      <c r="A79" s="7" t="str">
        <f t="shared" si="96"/>
        <v/>
      </c>
      <c r="B79" s="156"/>
      <c r="C79" s="157"/>
      <c r="D79" s="158"/>
      <c r="E79" s="158"/>
      <c r="F79" s="158"/>
      <c r="G79" s="158"/>
      <c r="H79" s="159"/>
      <c r="I79" s="162"/>
      <c r="J79" s="117"/>
      <c r="K79" s="101"/>
      <c r="L79" s="117"/>
      <c r="M79" s="101"/>
      <c r="N79" s="114"/>
      <c r="O79" s="101"/>
      <c r="P79" s="7" t="str">
        <f t="shared" si="66"/>
        <v/>
      </c>
      <c r="Q79" s="123" t="str">
        <f t="shared" si="67"/>
        <v/>
      </c>
      <c r="R79" s="123" t="str">
        <f>IF(ISERROR(VLOOKUP(AZ79,BA$6:$BB$41,2,0)),"",VLOOKUP(AZ79,BA$6:$BB$41,2,0))</f>
        <v/>
      </c>
      <c r="S79" s="12">
        <f t="shared" si="68"/>
        <v>0</v>
      </c>
      <c r="T79" s="12">
        <f t="shared" si="69"/>
        <v>0</v>
      </c>
      <c r="U79" s="4" t="str">
        <f t="shared" si="70"/>
        <v/>
      </c>
      <c r="V79" s="4" t="str">
        <f t="shared" si="71"/>
        <v/>
      </c>
      <c r="W79" s="6">
        <f t="shared" si="97"/>
        <v>0</v>
      </c>
      <c r="X79" s="6" t="str">
        <f t="shared" si="98"/>
        <v/>
      </c>
      <c r="Y79" s="4">
        <f t="shared" si="72"/>
        <v>0</v>
      </c>
      <c r="Z79" s="4">
        <f t="shared" si="41"/>
        <v>0</v>
      </c>
      <c r="AA79" s="4" t="str">
        <f t="shared" si="24"/>
        <v/>
      </c>
      <c r="AB79" s="4" t="str">
        <f t="shared" si="73"/>
        <v/>
      </c>
      <c r="AC79" s="12">
        <f t="shared" si="74"/>
        <v>0</v>
      </c>
      <c r="AD79" s="9" t="str">
        <f t="shared" si="102"/>
        <v/>
      </c>
      <c r="AE79" s="4">
        <v>5</v>
      </c>
      <c r="AF79" s="4" t="str">
        <f t="shared" si="75"/>
        <v xml:space="preserve"> </v>
      </c>
      <c r="AG79" s="4" t="str">
        <f t="shared" si="76"/>
        <v xml:space="preserve">  </v>
      </c>
      <c r="AH79" s="4" t="str">
        <f t="shared" si="77"/>
        <v/>
      </c>
      <c r="AI79" s="4" t="str">
        <f t="shared" si="78"/>
        <v/>
      </c>
      <c r="AJ79" s="4" t="str">
        <f t="shared" si="79"/>
        <v/>
      </c>
      <c r="AK79" s="4" t="str">
        <f t="shared" si="80"/>
        <v/>
      </c>
      <c r="AL79" s="4" t="str">
        <f t="shared" si="81"/>
        <v/>
      </c>
      <c r="AM79" s="4" t="str">
        <f t="shared" si="82"/>
        <v/>
      </c>
      <c r="AN79" s="4" t="str">
        <f t="shared" si="83"/>
        <v/>
      </c>
      <c r="AO79" s="4" t="str">
        <f t="shared" si="84"/>
        <v/>
      </c>
      <c r="AP79" s="4" t="str">
        <f t="shared" si="85"/>
        <v/>
      </c>
      <c r="AQ79" s="4">
        <f t="shared" si="86"/>
        <v>0</v>
      </c>
      <c r="AR79" s="4" t="str">
        <f t="shared" si="87"/>
        <v>999:99.99</v>
      </c>
      <c r="AS79" s="4" t="str">
        <f t="shared" si="88"/>
        <v>999:99.99</v>
      </c>
      <c r="AT79" s="4" t="str">
        <f t="shared" si="89"/>
        <v>999:99.99</v>
      </c>
      <c r="AU79" s="4" t="str">
        <f t="shared" si="90"/>
        <v>999:99.99</v>
      </c>
      <c r="AV79" s="4">
        <f t="shared" si="99"/>
        <v>0</v>
      </c>
      <c r="AW79" s="4">
        <f t="shared" si="100"/>
        <v>0</v>
      </c>
      <c r="AX79" s="4">
        <f t="shared" si="101"/>
        <v>0</v>
      </c>
      <c r="AY79" s="4" t="str">
        <f t="shared" si="94"/>
        <v>19000100</v>
      </c>
      <c r="AZ79" s="4" t="str">
        <f t="shared" si="95"/>
        <v/>
      </c>
      <c r="BC79" s="4" t="str">
        <f t="shared" si="103"/>
        <v/>
      </c>
      <c r="BD79" s="4" t="str">
        <f t="shared" si="104"/>
        <v/>
      </c>
    </row>
    <row r="80" spans="1:56" ht="16.5" customHeight="1" x14ac:dyDescent="0.15">
      <c r="A80" s="7" t="str">
        <f t="shared" si="96"/>
        <v/>
      </c>
      <c r="B80" s="156"/>
      <c r="C80" s="157"/>
      <c r="D80" s="158"/>
      <c r="E80" s="158"/>
      <c r="F80" s="158"/>
      <c r="G80" s="158"/>
      <c r="H80" s="159"/>
      <c r="I80" s="163"/>
      <c r="J80" s="117"/>
      <c r="K80" s="101"/>
      <c r="L80" s="117"/>
      <c r="M80" s="101"/>
      <c r="N80" s="114"/>
      <c r="O80" s="101"/>
      <c r="P80" s="7" t="str">
        <f t="shared" si="66"/>
        <v/>
      </c>
      <c r="Q80" s="123" t="str">
        <f t="shared" si="67"/>
        <v/>
      </c>
      <c r="R80" s="123" t="str">
        <f>IF(ISERROR(VLOOKUP(AZ80,BA$6:$BB$41,2,0)),"",VLOOKUP(AZ80,BA$6:$BB$41,2,0))</f>
        <v/>
      </c>
      <c r="S80" s="12">
        <f t="shared" si="68"/>
        <v>0</v>
      </c>
      <c r="T80" s="12">
        <f t="shared" si="69"/>
        <v>0</v>
      </c>
      <c r="U80" s="4" t="str">
        <f t="shared" si="70"/>
        <v/>
      </c>
      <c r="V80" s="4" t="str">
        <f t="shared" si="71"/>
        <v/>
      </c>
      <c r="W80" s="6">
        <f t="shared" si="97"/>
        <v>0</v>
      </c>
      <c r="X80" s="6" t="str">
        <f t="shared" si="98"/>
        <v/>
      </c>
      <c r="Y80" s="4">
        <f t="shared" si="72"/>
        <v>0</v>
      </c>
      <c r="Z80" s="4">
        <f t="shared" si="41"/>
        <v>0</v>
      </c>
      <c r="AA80" s="4" t="str">
        <f t="shared" si="24"/>
        <v/>
      </c>
      <c r="AB80" s="4" t="str">
        <f t="shared" si="73"/>
        <v/>
      </c>
      <c r="AC80" s="12">
        <f t="shared" si="74"/>
        <v>0</v>
      </c>
      <c r="AD80" s="9" t="str">
        <f t="shared" si="102"/>
        <v/>
      </c>
      <c r="AE80" s="4">
        <v>5</v>
      </c>
      <c r="AF80" s="4" t="str">
        <f t="shared" si="75"/>
        <v xml:space="preserve"> </v>
      </c>
      <c r="AG80" s="4" t="str">
        <f t="shared" si="76"/>
        <v xml:space="preserve">  </v>
      </c>
      <c r="AH80" s="4" t="str">
        <f t="shared" si="77"/>
        <v/>
      </c>
      <c r="AI80" s="4" t="str">
        <f t="shared" si="78"/>
        <v/>
      </c>
      <c r="AJ80" s="4" t="str">
        <f t="shared" si="79"/>
        <v/>
      </c>
      <c r="AK80" s="4" t="str">
        <f t="shared" si="80"/>
        <v/>
      </c>
      <c r="AL80" s="4" t="str">
        <f t="shared" si="81"/>
        <v/>
      </c>
      <c r="AM80" s="4" t="str">
        <f t="shared" si="82"/>
        <v/>
      </c>
      <c r="AN80" s="4" t="str">
        <f t="shared" si="83"/>
        <v/>
      </c>
      <c r="AO80" s="4" t="str">
        <f t="shared" si="84"/>
        <v/>
      </c>
      <c r="AP80" s="4" t="str">
        <f t="shared" si="85"/>
        <v/>
      </c>
      <c r="AQ80" s="4">
        <f t="shared" si="86"/>
        <v>0</v>
      </c>
      <c r="AR80" s="4" t="str">
        <f t="shared" si="87"/>
        <v>999:99.99</v>
      </c>
      <c r="AS80" s="4" t="str">
        <f t="shared" si="88"/>
        <v>999:99.99</v>
      </c>
      <c r="AT80" s="4" t="str">
        <f t="shared" si="89"/>
        <v>999:99.99</v>
      </c>
      <c r="AU80" s="4" t="str">
        <f t="shared" si="90"/>
        <v>999:99.99</v>
      </c>
      <c r="AV80" s="4">
        <f t="shared" si="99"/>
        <v>0</v>
      </c>
      <c r="AW80" s="4">
        <f t="shared" si="100"/>
        <v>0</v>
      </c>
      <c r="AX80" s="4">
        <f t="shared" si="101"/>
        <v>0</v>
      </c>
      <c r="AY80" s="4" t="str">
        <f t="shared" si="94"/>
        <v>19000100</v>
      </c>
      <c r="AZ80" s="4" t="str">
        <f t="shared" si="95"/>
        <v/>
      </c>
      <c r="BC80" s="4" t="str">
        <f t="shared" si="103"/>
        <v/>
      </c>
      <c r="BD80" s="4" t="str">
        <f t="shared" si="104"/>
        <v/>
      </c>
    </row>
    <row r="81" spans="1:56" ht="16.5" customHeight="1" x14ac:dyDescent="0.15">
      <c r="A81" s="7" t="str">
        <f t="shared" si="96"/>
        <v/>
      </c>
      <c r="B81" s="156"/>
      <c r="C81" s="157"/>
      <c r="D81" s="158"/>
      <c r="E81" s="158"/>
      <c r="F81" s="158"/>
      <c r="G81" s="158"/>
      <c r="H81" s="159"/>
      <c r="I81" s="162"/>
      <c r="J81" s="117"/>
      <c r="K81" s="101"/>
      <c r="L81" s="117"/>
      <c r="M81" s="101"/>
      <c r="N81" s="114"/>
      <c r="O81" s="101"/>
      <c r="P81" s="7" t="str">
        <f t="shared" ref="P81:P100" si="105">IF(B81="","",INT(($AB$1-AY81)/10000))</f>
        <v/>
      </c>
      <c r="Q81" s="123" t="str">
        <f t="shared" si="67"/>
        <v/>
      </c>
      <c r="R81" s="123" t="str">
        <f>IF(ISERROR(VLOOKUP(AZ81,BA$6:$BB$41,2,0)),"",VLOOKUP(AZ81,BA$6:$BB$41,2,0))</f>
        <v/>
      </c>
      <c r="S81" s="12">
        <f t="shared" ref="S81:S100" si="106">IF(H81="",0,IF(H81=J81,1,0))</f>
        <v>0</v>
      </c>
      <c r="T81" s="12">
        <f t="shared" ref="T81:T100" si="107">IF(L81="",0,IF(L81=N81,1,0))</f>
        <v>0</v>
      </c>
      <c r="U81" s="4" t="str">
        <f t="shared" ref="U81:U100" si="108">TRIM(D81)</f>
        <v/>
      </c>
      <c r="V81" s="4" t="str">
        <f t="shared" ref="V81:V100" si="109">TRIM(E81)</f>
        <v/>
      </c>
      <c r="W81" s="6">
        <f t="shared" ref="W81:W100" si="110">W80+IF(AB81="",0,1)</f>
        <v>0</v>
      </c>
      <c r="X81" s="6" t="str">
        <f t="shared" ref="X81:X100" si="111">IF(AB81="","",W81)</f>
        <v/>
      </c>
      <c r="Y81" s="4">
        <f t="shared" ref="Y81:Y100" si="112">LEN(U81)+LEN(V81)</f>
        <v>0</v>
      </c>
      <c r="Z81" s="4">
        <f t="shared" ref="Z81:Z100" si="113">Z80+IF(AB81="",0,1)</f>
        <v>0</v>
      </c>
      <c r="AA81" s="4" t="str">
        <f t="shared" ref="AA81:AA100" si="114">IF(AB81="","",Z81)</f>
        <v/>
      </c>
      <c r="AB81" s="4" t="str">
        <f t="shared" ref="AB81:AB100" si="115">U81&amp;IF(OR(Y81&gt;4,Y81=0),"",REPT("  ",5-Y81))&amp;V81</f>
        <v/>
      </c>
      <c r="AC81" s="12">
        <f t="shared" ref="AC81:AC100" si="116">COUNTA(H81,J81,L81,N81)</f>
        <v>0</v>
      </c>
      <c r="AD81" s="9" t="str">
        <f t="shared" si="102"/>
        <v/>
      </c>
      <c r="AE81" s="4">
        <v>5</v>
      </c>
      <c r="AF81" s="4" t="str">
        <f t="shared" ref="AF81:AF100" si="117">F81&amp;" "&amp;G81</f>
        <v xml:space="preserve"> </v>
      </c>
      <c r="AG81" s="4" t="str">
        <f t="shared" ref="AG81:AG100" si="118">U81&amp;"  "&amp;V81</f>
        <v xml:space="preserve">  </v>
      </c>
      <c r="AH81" s="4" t="str">
        <f t="shared" ref="AH81:AH100" si="119">P81</f>
        <v/>
      </c>
      <c r="AI81" s="4" t="str">
        <f t="shared" ref="AI81:AI100" si="120">IF(H81="","",VLOOKUP(H81,$W$6:$X$20,2,0))</f>
        <v/>
      </c>
      <c r="AJ81" s="4" t="str">
        <f t="shared" ref="AJ81:AJ100" si="121">IF(J81="","",VLOOKUP(J81,$W$6:$X$20,2,0))</f>
        <v/>
      </c>
      <c r="AK81" s="4" t="str">
        <f t="shared" ref="AK81:AK100" si="122">IF(L81="","",VLOOKUP(L81,$W$6:$X$20,2,0))</f>
        <v/>
      </c>
      <c r="AL81" s="4" t="str">
        <f t="shared" ref="AL81:AL100" si="123">IF(N81="","",VLOOKUP(N81,$W$14:$X$19,2,0))</f>
        <v/>
      </c>
      <c r="AM81" s="4" t="str">
        <f t="shared" ref="AM81:AM100" si="124">IF(H81="","",VALUE(LEFT(H81,3)))</f>
        <v/>
      </c>
      <c r="AN81" s="4" t="str">
        <f t="shared" ref="AN81:AN100" si="125">IF(J81="","",VALUE(LEFT(J81,3)))</f>
        <v/>
      </c>
      <c r="AO81" s="4" t="str">
        <f t="shared" ref="AO81:AO100" si="126">IF(L81="","",VALUE(LEFT(L81,3)))</f>
        <v/>
      </c>
      <c r="AP81" s="4" t="str">
        <f t="shared" ref="AP81:AP100" si="127">IF(N81="","",VALUE(LEFT(N81,3)))</f>
        <v/>
      </c>
      <c r="AQ81" s="4">
        <f t="shared" ref="AQ81:AQ100" si="128">IF(C81="100歳",1,0)</f>
        <v>0</v>
      </c>
      <c r="AR81" s="4" t="str">
        <f t="shared" ref="AR81:AR100" si="129">IF(I81="","999:99.99"," "&amp;LEFT(RIGHT("  "&amp;TEXT(I81,"0.00"),7),2)&amp;":"&amp;RIGHT(TEXT(I81,"0.00"),5))</f>
        <v>999:99.99</v>
      </c>
      <c r="AS81" s="4" t="str">
        <f t="shared" ref="AS81:AS100" si="130">IF(K81="","999:99.99"," "&amp;LEFT(RIGHT("  "&amp;TEXT(K81,"0.00"),7),2)&amp;":"&amp;RIGHT(TEXT(K81,"0.00"),5))</f>
        <v>999:99.99</v>
      </c>
      <c r="AT81" s="4" t="str">
        <f t="shared" ref="AT81:AT100" si="131">IF(M81="","999:99.99"," "&amp;LEFT(RIGHT("  "&amp;TEXT(M81,"0.00"),7),2)&amp;":"&amp;RIGHT(TEXT(M81,"0.00"),5))</f>
        <v>999:99.99</v>
      </c>
      <c r="AU81" s="4" t="str">
        <f t="shared" ref="AU81:AU100" si="132">IF(O81="","999:99.99"," "&amp;LEFT(RIGHT("  "&amp;TEXT(O81,"0.00"),7),2)&amp;":"&amp;RIGHT(TEXT(O81,"0.00"),5))</f>
        <v>999:99.99</v>
      </c>
      <c r="AV81" s="4">
        <f t="shared" ref="AV81:AV100" si="133">IF(AC81=1,1,0)</f>
        <v>0</v>
      </c>
      <c r="AW81" s="4">
        <f t="shared" ref="AW81:AW100" si="134">IF(AC81=2,1,0)</f>
        <v>0</v>
      </c>
      <c r="AX81" s="4">
        <f t="shared" ref="AX81:AX100" si="135">IF(AC81=3,1,0)</f>
        <v>0</v>
      </c>
      <c r="AY81" s="4" t="str">
        <f t="shared" ref="AY81:AY100" si="136">YEAR(B81)&amp;RIGHT("0"&amp;MONTH(B81),2)&amp;RIGHT("0"&amp;DAY(B81),2)</f>
        <v>19000100</v>
      </c>
      <c r="AZ81" s="4" t="str">
        <f t="shared" ref="AZ81:AZ100" si="137">IF(B81="","",INT(($AB$2-AY81)/10000))</f>
        <v/>
      </c>
      <c r="BC81" s="4" t="str">
        <f t="shared" si="103"/>
        <v/>
      </c>
      <c r="BD81" s="4" t="str">
        <f t="shared" si="104"/>
        <v/>
      </c>
    </row>
    <row r="82" spans="1:56" ht="16.5" customHeight="1" x14ac:dyDescent="0.15">
      <c r="A82" s="7" t="str">
        <f t="shared" si="96"/>
        <v/>
      </c>
      <c r="B82" s="156"/>
      <c r="C82" s="157"/>
      <c r="D82" s="158"/>
      <c r="E82" s="158"/>
      <c r="F82" s="158"/>
      <c r="G82" s="158"/>
      <c r="H82" s="159"/>
      <c r="I82" s="162"/>
      <c r="J82" s="117"/>
      <c r="K82" s="101"/>
      <c r="L82" s="117"/>
      <c r="M82" s="101"/>
      <c r="N82" s="114"/>
      <c r="O82" s="101"/>
      <c r="P82" s="7" t="str">
        <f t="shared" si="105"/>
        <v/>
      </c>
      <c r="Q82" s="123" t="str">
        <f t="shared" si="67"/>
        <v/>
      </c>
      <c r="R82" s="123" t="str">
        <f>IF(ISERROR(VLOOKUP(AZ82,BA$6:$BB$41,2,0)),"",VLOOKUP(AZ82,BA$6:$BB$41,2,0))</f>
        <v/>
      </c>
      <c r="S82" s="12">
        <f t="shared" si="106"/>
        <v>0</v>
      </c>
      <c r="T82" s="12">
        <f t="shared" si="107"/>
        <v>0</v>
      </c>
      <c r="U82" s="4" t="str">
        <f t="shared" si="108"/>
        <v/>
      </c>
      <c r="V82" s="4" t="str">
        <f t="shared" si="109"/>
        <v/>
      </c>
      <c r="W82" s="6">
        <f t="shared" si="110"/>
        <v>0</v>
      </c>
      <c r="X82" s="6" t="str">
        <f t="shared" si="111"/>
        <v/>
      </c>
      <c r="Y82" s="4">
        <f t="shared" si="112"/>
        <v>0</v>
      </c>
      <c r="Z82" s="4">
        <f t="shared" si="113"/>
        <v>0</v>
      </c>
      <c r="AA82" s="4" t="str">
        <f t="shared" si="114"/>
        <v/>
      </c>
      <c r="AB82" s="4" t="str">
        <f t="shared" si="115"/>
        <v/>
      </c>
      <c r="AC82" s="12">
        <f t="shared" si="116"/>
        <v>0</v>
      </c>
      <c r="AD82" s="9" t="str">
        <f t="shared" si="102"/>
        <v/>
      </c>
      <c r="AE82" s="4">
        <v>5</v>
      </c>
      <c r="AF82" s="4" t="str">
        <f t="shared" si="117"/>
        <v xml:space="preserve"> </v>
      </c>
      <c r="AG82" s="4" t="str">
        <f t="shared" si="118"/>
        <v xml:space="preserve">  </v>
      </c>
      <c r="AH82" s="4" t="str">
        <f t="shared" si="119"/>
        <v/>
      </c>
      <c r="AI82" s="4" t="str">
        <f t="shared" si="120"/>
        <v/>
      </c>
      <c r="AJ82" s="4" t="str">
        <f t="shared" si="121"/>
        <v/>
      </c>
      <c r="AK82" s="4" t="str">
        <f t="shared" si="122"/>
        <v/>
      </c>
      <c r="AL82" s="4" t="str">
        <f t="shared" si="123"/>
        <v/>
      </c>
      <c r="AM82" s="4" t="str">
        <f t="shared" si="124"/>
        <v/>
      </c>
      <c r="AN82" s="4" t="str">
        <f t="shared" si="125"/>
        <v/>
      </c>
      <c r="AO82" s="4" t="str">
        <f t="shared" si="126"/>
        <v/>
      </c>
      <c r="AP82" s="4" t="str">
        <f t="shared" si="127"/>
        <v/>
      </c>
      <c r="AQ82" s="4">
        <f t="shared" si="128"/>
        <v>0</v>
      </c>
      <c r="AR82" s="4" t="str">
        <f t="shared" si="129"/>
        <v>999:99.99</v>
      </c>
      <c r="AS82" s="4" t="str">
        <f t="shared" si="130"/>
        <v>999:99.99</v>
      </c>
      <c r="AT82" s="4" t="str">
        <f t="shared" si="131"/>
        <v>999:99.99</v>
      </c>
      <c r="AU82" s="4" t="str">
        <f t="shared" si="132"/>
        <v>999:99.99</v>
      </c>
      <c r="AV82" s="4">
        <f t="shared" si="133"/>
        <v>0</v>
      </c>
      <c r="AW82" s="4">
        <f t="shared" si="134"/>
        <v>0</v>
      </c>
      <c r="AX82" s="4">
        <f t="shared" si="135"/>
        <v>0</v>
      </c>
      <c r="AY82" s="4" t="str">
        <f t="shared" si="136"/>
        <v>19000100</v>
      </c>
      <c r="AZ82" s="4" t="str">
        <f t="shared" si="137"/>
        <v/>
      </c>
      <c r="BC82" s="4" t="str">
        <f t="shared" si="103"/>
        <v/>
      </c>
      <c r="BD82" s="4" t="str">
        <f t="shared" si="104"/>
        <v/>
      </c>
    </row>
    <row r="83" spans="1:56" ht="16.5" customHeight="1" x14ac:dyDescent="0.15">
      <c r="A83" s="7" t="str">
        <f t="shared" si="96"/>
        <v/>
      </c>
      <c r="B83" s="156"/>
      <c r="C83" s="157"/>
      <c r="D83" s="158"/>
      <c r="E83" s="158"/>
      <c r="F83" s="158"/>
      <c r="G83" s="158"/>
      <c r="H83" s="159"/>
      <c r="I83" s="162"/>
      <c r="J83" s="117"/>
      <c r="K83" s="101"/>
      <c r="L83" s="117"/>
      <c r="M83" s="101"/>
      <c r="N83" s="114"/>
      <c r="O83" s="101"/>
      <c r="P83" s="7" t="str">
        <f t="shared" si="105"/>
        <v/>
      </c>
      <c r="Q83" s="123" t="str">
        <f t="shared" si="67"/>
        <v/>
      </c>
      <c r="R83" s="123" t="str">
        <f>IF(ISERROR(VLOOKUP(AZ83,BA$6:$BB$41,2,0)),"",VLOOKUP(AZ83,BA$6:$BB$41,2,0))</f>
        <v/>
      </c>
      <c r="S83" s="12">
        <f t="shared" si="106"/>
        <v>0</v>
      </c>
      <c r="T83" s="12">
        <f t="shared" si="107"/>
        <v>0</v>
      </c>
      <c r="U83" s="4" t="str">
        <f t="shared" si="108"/>
        <v/>
      </c>
      <c r="V83" s="4" t="str">
        <f t="shared" si="109"/>
        <v/>
      </c>
      <c r="W83" s="6">
        <f t="shared" si="110"/>
        <v>0</v>
      </c>
      <c r="X83" s="6" t="str">
        <f t="shared" si="111"/>
        <v/>
      </c>
      <c r="Y83" s="4">
        <f t="shared" si="112"/>
        <v>0</v>
      </c>
      <c r="Z83" s="4">
        <f t="shared" si="113"/>
        <v>0</v>
      </c>
      <c r="AA83" s="4" t="str">
        <f t="shared" si="114"/>
        <v/>
      </c>
      <c r="AB83" s="4" t="str">
        <f t="shared" si="115"/>
        <v/>
      </c>
      <c r="AC83" s="12">
        <f t="shared" si="116"/>
        <v>0</v>
      </c>
      <c r="AD83" s="9" t="str">
        <f t="shared" si="102"/>
        <v/>
      </c>
      <c r="AE83" s="4">
        <v>5</v>
      </c>
      <c r="AF83" s="4" t="str">
        <f t="shared" si="117"/>
        <v xml:space="preserve"> </v>
      </c>
      <c r="AG83" s="4" t="str">
        <f t="shared" si="118"/>
        <v xml:space="preserve">  </v>
      </c>
      <c r="AH83" s="4" t="str">
        <f t="shared" si="119"/>
        <v/>
      </c>
      <c r="AI83" s="4" t="str">
        <f t="shared" si="120"/>
        <v/>
      </c>
      <c r="AJ83" s="4" t="str">
        <f t="shared" si="121"/>
        <v/>
      </c>
      <c r="AK83" s="4" t="str">
        <f t="shared" si="122"/>
        <v/>
      </c>
      <c r="AL83" s="4" t="str">
        <f t="shared" si="123"/>
        <v/>
      </c>
      <c r="AM83" s="4" t="str">
        <f t="shared" si="124"/>
        <v/>
      </c>
      <c r="AN83" s="4" t="str">
        <f t="shared" si="125"/>
        <v/>
      </c>
      <c r="AO83" s="4" t="str">
        <f t="shared" si="126"/>
        <v/>
      </c>
      <c r="AP83" s="4" t="str">
        <f t="shared" si="127"/>
        <v/>
      </c>
      <c r="AQ83" s="4">
        <f t="shared" si="128"/>
        <v>0</v>
      </c>
      <c r="AR83" s="4" t="str">
        <f t="shared" si="129"/>
        <v>999:99.99</v>
      </c>
      <c r="AS83" s="4" t="str">
        <f t="shared" si="130"/>
        <v>999:99.99</v>
      </c>
      <c r="AT83" s="4" t="str">
        <f t="shared" si="131"/>
        <v>999:99.99</v>
      </c>
      <c r="AU83" s="4" t="str">
        <f t="shared" si="132"/>
        <v>999:99.99</v>
      </c>
      <c r="AV83" s="4">
        <f t="shared" si="133"/>
        <v>0</v>
      </c>
      <c r="AW83" s="4">
        <f t="shared" si="134"/>
        <v>0</v>
      </c>
      <c r="AX83" s="4">
        <f t="shared" si="135"/>
        <v>0</v>
      </c>
      <c r="AY83" s="4" t="str">
        <f t="shared" si="136"/>
        <v>19000100</v>
      </c>
      <c r="AZ83" s="4" t="str">
        <f t="shared" si="137"/>
        <v/>
      </c>
      <c r="BC83" s="4" t="str">
        <f t="shared" si="103"/>
        <v/>
      </c>
      <c r="BD83" s="4" t="str">
        <f t="shared" si="104"/>
        <v/>
      </c>
    </row>
    <row r="84" spans="1:56" ht="16.5" customHeight="1" x14ac:dyDescent="0.15">
      <c r="A84" s="7" t="str">
        <f t="shared" si="96"/>
        <v/>
      </c>
      <c r="B84" s="156"/>
      <c r="C84" s="157"/>
      <c r="D84" s="158"/>
      <c r="E84" s="158"/>
      <c r="F84" s="158"/>
      <c r="G84" s="158"/>
      <c r="H84" s="159"/>
      <c r="I84" s="162"/>
      <c r="J84" s="117"/>
      <c r="K84" s="101"/>
      <c r="L84" s="117"/>
      <c r="M84" s="101"/>
      <c r="N84" s="114"/>
      <c r="O84" s="101"/>
      <c r="P84" s="7" t="str">
        <f t="shared" si="105"/>
        <v/>
      </c>
      <c r="Q84" s="123" t="str">
        <f t="shared" si="67"/>
        <v/>
      </c>
      <c r="R84" s="123" t="str">
        <f>IF(ISERROR(VLOOKUP(AZ84,BA$6:$BB$41,2,0)),"",VLOOKUP(AZ84,BA$6:$BB$41,2,0))</f>
        <v/>
      </c>
      <c r="S84" s="12">
        <f t="shared" si="106"/>
        <v>0</v>
      </c>
      <c r="T84" s="12">
        <f t="shared" si="107"/>
        <v>0</v>
      </c>
      <c r="U84" s="4" t="str">
        <f t="shared" si="108"/>
        <v/>
      </c>
      <c r="V84" s="4" t="str">
        <f t="shared" si="109"/>
        <v/>
      </c>
      <c r="W84" s="6">
        <f t="shared" si="110"/>
        <v>0</v>
      </c>
      <c r="X84" s="6" t="str">
        <f t="shared" si="111"/>
        <v/>
      </c>
      <c r="Y84" s="4">
        <f t="shared" si="112"/>
        <v>0</v>
      </c>
      <c r="Z84" s="4">
        <f t="shared" si="113"/>
        <v>0</v>
      </c>
      <c r="AA84" s="4" t="str">
        <f t="shared" si="114"/>
        <v/>
      </c>
      <c r="AB84" s="4" t="str">
        <f t="shared" si="115"/>
        <v/>
      </c>
      <c r="AC84" s="12">
        <f t="shared" si="116"/>
        <v>0</v>
      </c>
      <c r="AD84" s="9" t="str">
        <f t="shared" si="102"/>
        <v/>
      </c>
      <c r="AE84" s="4">
        <v>5</v>
      </c>
      <c r="AF84" s="4" t="str">
        <f t="shared" si="117"/>
        <v xml:space="preserve"> </v>
      </c>
      <c r="AG84" s="4" t="str">
        <f t="shared" si="118"/>
        <v xml:space="preserve">  </v>
      </c>
      <c r="AH84" s="4" t="str">
        <f t="shared" si="119"/>
        <v/>
      </c>
      <c r="AI84" s="4" t="str">
        <f t="shared" si="120"/>
        <v/>
      </c>
      <c r="AJ84" s="4" t="str">
        <f t="shared" si="121"/>
        <v/>
      </c>
      <c r="AK84" s="4" t="str">
        <f t="shared" si="122"/>
        <v/>
      </c>
      <c r="AL84" s="4" t="str">
        <f t="shared" si="123"/>
        <v/>
      </c>
      <c r="AM84" s="4" t="str">
        <f t="shared" si="124"/>
        <v/>
      </c>
      <c r="AN84" s="4" t="str">
        <f t="shared" si="125"/>
        <v/>
      </c>
      <c r="AO84" s="4" t="str">
        <f t="shared" si="126"/>
        <v/>
      </c>
      <c r="AP84" s="4" t="str">
        <f t="shared" si="127"/>
        <v/>
      </c>
      <c r="AQ84" s="4">
        <f t="shared" si="128"/>
        <v>0</v>
      </c>
      <c r="AR84" s="4" t="str">
        <f t="shared" si="129"/>
        <v>999:99.99</v>
      </c>
      <c r="AS84" s="4" t="str">
        <f t="shared" si="130"/>
        <v>999:99.99</v>
      </c>
      <c r="AT84" s="4" t="str">
        <f t="shared" si="131"/>
        <v>999:99.99</v>
      </c>
      <c r="AU84" s="4" t="str">
        <f t="shared" si="132"/>
        <v>999:99.99</v>
      </c>
      <c r="AV84" s="4">
        <f t="shared" si="133"/>
        <v>0</v>
      </c>
      <c r="AW84" s="4">
        <f t="shared" si="134"/>
        <v>0</v>
      </c>
      <c r="AX84" s="4">
        <f t="shared" si="135"/>
        <v>0</v>
      </c>
      <c r="AY84" s="4" t="str">
        <f t="shared" si="136"/>
        <v>19000100</v>
      </c>
      <c r="AZ84" s="4" t="str">
        <f t="shared" si="137"/>
        <v/>
      </c>
      <c r="BC84" s="4" t="str">
        <f t="shared" si="103"/>
        <v/>
      </c>
      <c r="BD84" s="4" t="str">
        <f t="shared" si="104"/>
        <v/>
      </c>
    </row>
    <row r="85" spans="1:56" ht="16.5" customHeight="1" x14ac:dyDescent="0.15">
      <c r="A85" s="7" t="str">
        <f t="shared" si="96"/>
        <v/>
      </c>
      <c r="B85" s="156"/>
      <c r="C85" s="157"/>
      <c r="D85" s="158"/>
      <c r="E85" s="158"/>
      <c r="F85" s="158"/>
      <c r="G85" s="158"/>
      <c r="H85" s="159"/>
      <c r="I85" s="162"/>
      <c r="J85" s="117"/>
      <c r="K85" s="101"/>
      <c r="L85" s="117"/>
      <c r="M85" s="101"/>
      <c r="N85" s="114"/>
      <c r="O85" s="101"/>
      <c r="P85" s="7" t="str">
        <f t="shared" si="105"/>
        <v/>
      </c>
      <c r="Q85" s="123" t="str">
        <f t="shared" si="67"/>
        <v/>
      </c>
      <c r="R85" s="123" t="str">
        <f>IF(ISERROR(VLOOKUP(AZ85,BA$6:$BB$41,2,0)),"",VLOOKUP(AZ85,BA$6:$BB$41,2,0))</f>
        <v/>
      </c>
      <c r="S85" s="12">
        <f t="shared" si="106"/>
        <v>0</v>
      </c>
      <c r="T85" s="12">
        <f t="shared" si="107"/>
        <v>0</v>
      </c>
      <c r="U85" s="4" t="str">
        <f t="shared" si="108"/>
        <v/>
      </c>
      <c r="V85" s="4" t="str">
        <f t="shared" si="109"/>
        <v/>
      </c>
      <c r="W85" s="6">
        <f t="shared" si="110"/>
        <v>0</v>
      </c>
      <c r="X85" s="6" t="str">
        <f t="shared" si="111"/>
        <v/>
      </c>
      <c r="Y85" s="4">
        <f t="shared" si="112"/>
        <v>0</v>
      </c>
      <c r="Z85" s="4">
        <f t="shared" si="113"/>
        <v>0</v>
      </c>
      <c r="AA85" s="4" t="str">
        <f t="shared" si="114"/>
        <v/>
      </c>
      <c r="AB85" s="4" t="str">
        <f t="shared" si="115"/>
        <v/>
      </c>
      <c r="AC85" s="12">
        <f t="shared" si="116"/>
        <v>0</v>
      </c>
      <c r="AD85" s="9" t="str">
        <f t="shared" si="102"/>
        <v/>
      </c>
      <c r="AE85" s="4">
        <v>5</v>
      </c>
      <c r="AF85" s="4" t="str">
        <f t="shared" si="117"/>
        <v xml:space="preserve"> </v>
      </c>
      <c r="AG85" s="4" t="str">
        <f t="shared" si="118"/>
        <v xml:space="preserve">  </v>
      </c>
      <c r="AH85" s="4" t="str">
        <f t="shared" si="119"/>
        <v/>
      </c>
      <c r="AI85" s="4" t="str">
        <f t="shared" si="120"/>
        <v/>
      </c>
      <c r="AJ85" s="4" t="str">
        <f t="shared" si="121"/>
        <v/>
      </c>
      <c r="AK85" s="4" t="str">
        <f t="shared" si="122"/>
        <v/>
      </c>
      <c r="AL85" s="4" t="str">
        <f t="shared" si="123"/>
        <v/>
      </c>
      <c r="AM85" s="4" t="str">
        <f t="shared" si="124"/>
        <v/>
      </c>
      <c r="AN85" s="4" t="str">
        <f t="shared" si="125"/>
        <v/>
      </c>
      <c r="AO85" s="4" t="str">
        <f t="shared" si="126"/>
        <v/>
      </c>
      <c r="AP85" s="4" t="str">
        <f t="shared" si="127"/>
        <v/>
      </c>
      <c r="AQ85" s="4">
        <f t="shared" si="128"/>
        <v>0</v>
      </c>
      <c r="AR85" s="4" t="str">
        <f t="shared" si="129"/>
        <v>999:99.99</v>
      </c>
      <c r="AS85" s="4" t="str">
        <f t="shared" si="130"/>
        <v>999:99.99</v>
      </c>
      <c r="AT85" s="4" t="str">
        <f t="shared" si="131"/>
        <v>999:99.99</v>
      </c>
      <c r="AU85" s="4" t="str">
        <f t="shared" si="132"/>
        <v>999:99.99</v>
      </c>
      <c r="AV85" s="4">
        <f t="shared" si="133"/>
        <v>0</v>
      </c>
      <c r="AW85" s="4">
        <f t="shared" si="134"/>
        <v>0</v>
      </c>
      <c r="AX85" s="4">
        <f t="shared" si="135"/>
        <v>0</v>
      </c>
      <c r="AY85" s="4" t="str">
        <f t="shared" si="136"/>
        <v>19000100</v>
      </c>
      <c r="AZ85" s="4" t="str">
        <f t="shared" si="137"/>
        <v/>
      </c>
      <c r="BC85" s="4" t="str">
        <f t="shared" si="103"/>
        <v/>
      </c>
      <c r="BD85" s="4" t="str">
        <f t="shared" si="104"/>
        <v/>
      </c>
    </row>
    <row r="86" spans="1:56" ht="16.5" customHeight="1" x14ac:dyDescent="0.15">
      <c r="A86" s="7" t="str">
        <f t="shared" si="96"/>
        <v/>
      </c>
      <c r="B86" s="156"/>
      <c r="C86" s="157"/>
      <c r="D86" s="158"/>
      <c r="E86" s="158"/>
      <c r="F86" s="158"/>
      <c r="G86" s="158"/>
      <c r="H86" s="159"/>
      <c r="I86" s="162"/>
      <c r="J86" s="117"/>
      <c r="K86" s="101"/>
      <c r="L86" s="117"/>
      <c r="M86" s="101"/>
      <c r="N86" s="114"/>
      <c r="O86" s="101"/>
      <c r="P86" s="7" t="str">
        <f t="shared" si="105"/>
        <v/>
      </c>
      <c r="Q86" s="123" t="str">
        <f t="shared" si="67"/>
        <v/>
      </c>
      <c r="R86" s="123" t="str">
        <f>IF(ISERROR(VLOOKUP(AZ86,BA$6:$BB$41,2,0)),"",VLOOKUP(AZ86,BA$6:$BB$41,2,0))</f>
        <v/>
      </c>
      <c r="S86" s="12">
        <f t="shared" si="106"/>
        <v>0</v>
      </c>
      <c r="T86" s="12">
        <f t="shared" si="107"/>
        <v>0</v>
      </c>
      <c r="U86" s="4" t="str">
        <f t="shared" si="108"/>
        <v/>
      </c>
      <c r="V86" s="4" t="str">
        <f t="shared" si="109"/>
        <v/>
      </c>
      <c r="W86" s="6">
        <f t="shared" si="110"/>
        <v>0</v>
      </c>
      <c r="X86" s="6" t="str">
        <f t="shared" si="111"/>
        <v/>
      </c>
      <c r="Y86" s="4">
        <f t="shared" si="112"/>
        <v>0</v>
      </c>
      <c r="Z86" s="4">
        <f t="shared" si="113"/>
        <v>0</v>
      </c>
      <c r="AA86" s="4" t="str">
        <f t="shared" si="114"/>
        <v/>
      </c>
      <c r="AB86" s="4" t="str">
        <f t="shared" si="115"/>
        <v/>
      </c>
      <c r="AC86" s="12">
        <f t="shared" si="116"/>
        <v>0</v>
      </c>
      <c r="AD86" s="9" t="str">
        <f t="shared" si="102"/>
        <v/>
      </c>
      <c r="AE86" s="4">
        <v>5</v>
      </c>
      <c r="AF86" s="4" t="str">
        <f t="shared" si="117"/>
        <v xml:space="preserve"> </v>
      </c>
      <c r="AG86" s="4" t="str">
        <f t="shared" si="118"/>
        <v xml:space="preserve">  </v>
      </c>
      <c r="AH86" s="4" t="str">
        <f t="shared" si="119"/>
        <v/>
      </c>
      <c r="AI86" s="4" t="str">
        <f t="shared" si="120"/>
        <v/>
      </c>
      <c r="AJ86" s="4" t="str">
        <f t="shared" si="121"/>
        <v/>
      </c>
      <c r="AK86" s="4" t="str">
        <f t="shared" si="122"/>
        <v/>
      </c>
      <c r="AL86" s="4" t="str">
        <f t="shared" si="123"/>
        <v/>
      </c>
      <c r="AM86" s="4" t="str">
        <f t="shared" si="124"/>
        <v/>
      </c>
      <c r="AN86" s="4" t="str">
        <f t="shared" si="125"/>
        <v/>
      </c>
      <c r="AO86" s="4" t="str">
        <f t="shared" si="126"/>
        <v/>
      </c>
      <c r="AP86" s="4" t="str">
        <f t="shared" si="127"/>
        <v/>
      </c>
      <c r="AQ86" s="4">
        <f t="shared" si="128"/>
        <v>0</v>
      </c>
      <c r="AR86" s="4" t="str">
        <f t="shared" si="129"/>
        <v>999:99.99</v>
      </c>
      <c r="AS86" s="4" t="str">
        <f t="shared" si="130"/>
        <v>999:99.99</v>
      </c>
      <c r="AT86" s="4" t="str">
        <f t="shared" si="131"/>
        <v>999:99.99</v>
      </c>
      <c r="AU86" s="4" t="str">
        <f t="shared" si="132"/>
        <v>999:99.99</v>
      </c>
      <c r="AV86" s="4">
        <f t="shared" si="133"/>
        <v>0</v>
      </c>
      <c r="AW86" s="4">
        <f t="shared" si="134"/>
        <v>0</v>
      </c>
      <c r="AX86" s="4">
        <f t="shared" si="135"/>
        <v>0</v>
      </c>
      <c r="AY86" s="4" t="str">
        <f t="shared" si="136"/>
        <v>19000100</v>
      </c>
      <c r="AZ86" s="4" t="str">
        <f t="shared" si="137"/>
        <v/>
      </c>
      <c r="BC86" s="4" t="str">
        <f t="shared" si="103"/>
        <v/>
      </c>
      <c r="BD86" s="4" t="str">
        <f t="shared" si="104"/>
        <v/>
      </c>
    </row>
    <row r="87" spans="1:56" ht="16.5" customHeight="1" x14ac:dyDescent="0.15">
      <c r="A87" s="7" t="str">
        <f t="shared" si="96"/>
        <v/>
      </c>
      <c r="B87" s="156"/>
      <c r="C87" s="157"/>
      <c r="D87" s="158"/>
      <c r="E87" s="158"/>
      <c r="F87" s="158"/>
      <c r="G87" s="158"/>
      <c r="H87" s="159"/>
      <c r="I87" s="162"/>
      <c r="J87" s="117"/>
      <c r="K87" s="101"/>
      <c r="L87" s="117"/>
      <c r="M87" s="101"/>
      <c r="N87" s="114"/>
      <c r="O87" s="101"/>
      <c r="P87" s="7" t="str">
        <f t="shared" si="105"/>
        <v/>
      </c>
      <c r="Q87" s="123" t="str">
        <f t="shared" si="67"/>
        <v/>
      </c>
      <c r="R87" s="123" t="str">
        <f>IF(ISERROR(VLOOKUP(AZ87,BA$6:$BB$41,2,0)),"",VLOOKUP(AZ87,BA$6:$BB$41,2,0))</f>
        <v/>
      </c>
      <c r="S87" s="12">
        <f t="shared" si="106"/>
        <v>0</v>
      </c>
      <c r="T87" s="12">
        <f t="shared" si="107"/>
        <v>0</v>
      </c>
      <c r="U87" s="4" t="str">
        <f t="shared" si="108"/>
        <v/>
      </c>
      <c r="V87" s="4" t="str">
        <f t="shared" si="109"/>
        <v/>
      </c>
      <c r="W87" s="6">
        <f t="shared" si="110"/>
        <v>0</v>
      </c>
      <c r="X87" s="6" t="str">
        <f t="shared" si="111"/>
        <v/>
      </c>
      <c r="Y87" s="4">
        <f t="shared" si="112"/>
        <v>0</v>
      </c>
      <c r="Z87" s="4">
        <f t="shared" si="113"/>
        <v>0</v>
      </c>
      <c r="AA87" s="4" t="str">
        <f t="shared" si="114"/>
        <v/>
      </c>
      <c r="AB87" s="4" t="str">
        <f t="shared" si="115"/>
        <v/>
      </c>
      <c r="AC87" s="12">
        <f t="shared" si="116"/>
        <v>0</v>
      </c>
      <c r="AD87" s="9" t="str">
        <f t="shared" si="102"/>
        <v/>
      </c>
      <c r="AE87" s="4">
        <v>5</v>
      </c>
      <c r="AF87" s="4" t="str">
        <f t="shared" si="117"/>
        <v xml:space="preserve"> </v>
      </c>
      <c r="AG87" s="4" t="str">
        <f t="shared" si="118"/>
        <v xml:space="preserve">  </v>
      </c>
      <c r="AH87" s="4" t="str">
        <f t="shared" si="119"/>
        <v/>
      </c>
      <c r="AI87" s="4" t="str">
        <f t="shared" si="120"/>
        <v/>
      </c>
      <c r="AJ87" s="4" t="str">
        <f t="shared" si="121"/>
        <v/>
      </c>
      <c r="AK87" s="4" t="str">
        <f t="shared" si="122"/>
        <v/>
      </c>
      <c r="AL87" s="4" t="str">
        <f t="shared" si="123"/>
        <v/>
      </c>
      <c r="AM87" s="4" t="str">
        <f t="shared" si="124"/>
        <v/>
      </c>
      <c r="AN87" s="4" t="str">
        <f t="shared" si="125"/>
        <v/>
      </c>
      <c r="AO87" s="4" t="str">
        <f t="shared" si="126"/>
        <v/>
      </c>
      <c r="AP87" s="4" t="str">
        <f t="shared" si="127"/>
        <v/>
      </c>
      <c r="AQ87" s="4">
        <f t="shared" si="128"/>
        <v>0</v>
      </c>
      <c r="AR87" s="4" t="str">
        <f t="shared" si="129"/>
        <v>999:99.99</v>
      </c>
      <c r="AS87" s="4" t="str">
        <f t="shared" si="130"/>
        <v>999:99.99</v>
      </c>
      <c r="AT87" s="4" t="str">
        <f t="shared" si="131"/>
        <v>999:99.99</v>
      </c>
      <c r="AU87" s="4" t="str">
        <f t="shared" si="132"/>
        <v>999:99.99</v>
      </c>
      <c r="AV87" s="4">
        <f t="shared" si="133"/>
        <v>0</v>
      </c>
      <c r="AW87" s="4">
        <f t="shared" si="134"/>
        <v>0</v>
      </c>
      <c r="AX87" s="4">
        <f t="shared" si="135"/>
        <v>0</v>
      </c>
      <c r="AY87" s="4" t="str">
        <f t="shared" si="136"/>
        <v>19000100</v>
      </c>
      <c r="AZ87" s="4" t="str">
        <f t="shared" si="137"/>
        <v/>
      </c>
      <c r="BC87" s="4" t="str">
        <f t="shared" si="103"/>
        <v/>
      </c>
      <c r="BD87" s="4" t="str">
        <f t="shared" si="104"/>
        <v/>
      </c>
    </row>
    <row r="88" spans="1:56" ht="16.5" customHeight="1" x14ac:dyDescent="0.15">
      <c r="A88" s="7" t="str">
        <f t="shared" si="96"/>
        <v/>
      </c>
      <c r="B88" s="156"/>
      <c r="C88" s="157"/>
      <c r="D88" s="158"/>
      <c r="E88" s="158"/>
      <c r="F88" s="158"/>
      <c r="G88" s="158"/>
      <c r="H88" s="159"/>
      <c r="I88" s="162"/>
      <c r="J88" s="117"/>
      <c r="K88" s="101"/>
      <c r="L88" s="117"/>
      <c r="M88" s="101"/>
      <c r="N88" s="114"/>
      <c r="O88" s="101"/>
      <c r="P88" s="7" t="str">
        <f t="shared" si="105"/>
        <v/>
      </c>
      <c r="Q88" s="123" t="str">
        <f t="shared" si="67"/>
        <v/>
      </c>
      <c r="R88" s="123" t="str">
        <f>IF(ISERROR(VLOOKUP(AZ88,BA$6:$BB$41,2,0)),"",VLOOKUP(AZ88,BA$6:$BB$41,2,0))</f>
        <v/>
      </c>
      <c r="S88" s="12">
        <f t="shared" si="106"/>
        <v>0</v>
      </c>
      <c r="T88" s="12">
        <f t="shared" si="107"/>
        <v>0</v>
      </c>
      <c r="U88" s="4" t="str">
        <f t="shared" si="108"/>
        <v/>
      </c>
      <c r="V88" s="4" t="str">
        <f t="shared" si="109"/>
        <v/>
      </c>
      <c r="W88" s="6">
        <f t="shared" si="110"/>
        <v>0</v>
      </c>
      <c r="X88" s="6" t="str">
        <f t="shared" si="111"/>
        <v/>
      </c>
      <c r="Y88" s="4">
        <f t="shared" si="112"/>
        <v>0</v>
      </c>
      <c r="Z88" s="4">
        <f t="shared" si="113"/>
        <v>0</v>
      </c>
      <c r="AA88" s="4" t="str">
        <f t="shared" si="114"/>
        <v/>
      </c>
      <c r="AB88" s="4" t="str">
        <f t="shared" si="115"/>
        <v/>
      </c>
      <c r="AC88" s="12">
        <f t="shared" si="116"/>
        <v>0</v>
      </c>
      <c r="AD88" s="9" t="str">
        <f t="shared" si="102"/>
        <v/>
      </c>
      <c r="AE88" s="4">
        <v>5</v>
      </c>
      <c r="AF88" s="4" t="str">
        <f t="shared" si="117"/>
        <v xml:space="preserve"> </v>
      </c>
      <c r="AG88" s="4" t="str">
        <f t="shared" si="118"/>
        <v xml:space="preserve">  </v>
      </c>
      <c r="AH88" s="4" t="str">
        <f t="shared" si="119"/>
        <v/>
      </c>
      <c r="AI88" s="4" t="str">
        <f t="shared" si="120"/>
        <v/>
      </c>
      <c r="AJ88" s="4" t="str">
        <f t="shared" si="121"/>
        <v/>
      </c>
      <c r="AK88" s="4" t="str">
        <f t="shared" si="122"/>
        <v/>
      </c>
      <c r="AL88" s="4" t="str">
        <f t="shared" si="123"/>
        <v/>
      </c>
      <c r="AM88" s="4" t="str">
        <f t="shared" si="124"/>
        <v/>
      </c>
      <c r="AN88" s="4" t="str">
        <f t="shared" si="125"/>
        <v/>
      </c>
      <c r="AO88" s="4" t="str">
        <f t="shared" si="126"/>
        <v/>
      </c>
      <c r="AP88" s="4" t="str">
        <f t="shared" si="127"/>
        <v/>
      </c>
      <c r="AQ88" s="4">
        <f t="shared" si="128"/>
        <v>0</v>
      </c>
      <c r="AR88" s="4" t="str">
        <f t="shared" si="129"/>
        <v>999:99.99</v>
      </c>
      <c r="AS88" s="4" t="str">
        <f t="shared" si="130"/>
        <v>999:99.99</v>
      </c>
      <c r="AT88" s="4" t="str">
        <f t="shared" si="131"/>
        <v>999:99.99</v>
      </c>
      <c r="AU88" s="4" t="str">
        <f t="shared" si="132"/>
        <v>999:99.99</v>
      </c>
      <c r="AV88" s="4">
        <f t="shared" si="133"/>
        <v>0</v>
      </c>
      <c r="AW88" s="4">
        <f t="shared" si="134"/>
        <v>0</v>
      </c>
      <c r="AX88" s="4">
        <f t="shared" si="135"/>
        <v>0</v>
      </c>
      <c r="AY88" s="4" t="str">
        <f t="shared" si="136"/>
        <v>19000100</v>
      </c>
      <c r="AZ88" s="4" t="str">
        <f t="shared" si="137"/>
        <v/>
      </c>
      <c r="BC88" s="4" t="str">
        <f t="shared" si="103"/>
        <v/>
      </c>
      <c r="BD88" s="4" t="str">
        <f t="shared" si="104"/>
        <v/>
      </c>
    </row>
    <row r="89" spans="1:56" ht="16.5" customHeight="1" x14ac:dyDescent="0.15">
      <c r="A89" s="7" t="str">
        <f t="shared" si="96"/>
        <v/>
      </c>
      <c r="B89" s="156"/>
      <c r="C89" s="157"/>
      <c r="D89" s="158"/>
      <c r="E89" s="158"/>
      <c r="F89" s="158"/>
      <c r="G89" s="158"/>
      <c r="H89" s="159"/>
      <c r="I89" s="160"/>
      <c r="J89" s="117"/>
      <c r="K89" s="101"/>
      <c r="L89" s="117"/>
      <c r="M89" s="101"/>
      <c r="N89" s="114"/>
      <c r="O89" s="101"/>
      <c r="P89" s="7" t="str">
        <f t="shared" si="105"/>
        <v/>
      </c>
      <c r="Q89" s="123" t="str">
        <f t="shared" si="67"/>
        <v/>
      </c>
      <c r="R89" s="123" t="str">
        <f>IF(ISERROR(VLOOKUP(AZ89,BA$6:$BB$41,2,0)),"",VLOOKUP(AZ89,BA$6:$BB$41,2,0))</f>
        <v/>
      </c>
      <c r="S89" s="12">
        <f t="shared" si="106"/>
        <v>0</v>
      </c>
      <c r="T89" s="12">
        <f t="shared" si="107"/>
        <v>0</v>
      </c>
      <c r="U89" s="4" t="str">
        <f t="shared" si="108"/>
        <v/>
      </c>
      <c r="V89" s="4" t="str">
        <f t="shared" si="109"/>
        <v/>
      </c>
      <c r="W89" s="6">
        <f t="shared" si="110"/>
        <v>0</v>
      </c>
      <c r="X89" s="6" t="str">
        <f t="shared" si="111"/>
        <v/>
      </c>
      <c r="Y89" s="4">
        <f t="shared" si="112"/>
        <v>0</v>
      </c>
      <c r="Z89" s="4">
        <f t="shared" si="113"/>
        <v>0</v>
      </c>
      <c r="AA89" s="4" t="str">
        <f t="shared" si="114"/>
        <v/>
      </c>
      <c r="AB89" s="4" t="str">
        <f t="shared" si="115"/>
        <v/>
      </c>
      <c r="AC89" s="12">
        <f t="shared" si="116"/>
        <v>0</v>
      </c>
      <c r="AD89" s="9" t="str">
        <f t="shared" si="102"/>
        <v/>
      </c>
      <c r="AE89" s="4">
        <v>5</v>
      </c>
      <c r="AF89" s="4" t="str">
        <f t="shared" si="117"/>
        <v xml:space="preserve"> </v>
      </c>
      <c r="AG89" s="4" t="str">
        <f t="shared" si="118"/>
        <v xml:space="preserve">  </v>
      </c>
      <c r="AH89" s="4" t="str">
        <f t="shared" si="119"/>
        <v/>
      </c>
      <c r="AI89" s="4" t="str">
        <f t="shared" si="120"/>
        <v/>
      </c>
      <c r="AJ89" s="4" t="str">
        <f t="shared" si="121"/>
        <v/>
      </c>
      <c r="AK89" s="4" t="str">
        <f t="shared" si="122"/>
        <v/>
      </c>
      <c r="AL89" s="4" t="str">
        <f t="shared" si="123"/>
        <v/>
      </c>
      <c r="AM89" s="4" t="str">
        <f t="shared" si="124"/>
        <v/>
      </c>
      <c r="AN89" s="4" t="str">
        <f t="shared" si="125"/>
        <v/>
      </c>
      <c r="AO89" s="4" t="str">
        <f t="shared" si="126"/>
        <v/>
      </c>
      <c r="AP89" s="4" t="str">
        <f t="shared" si="127"/>
        <v/>
      </c>
      <c r="AQ89" s="4">
        <f t="shared" si="128"/>
        <v>0</v>
      </c>
      <c r="AR89" s="4" t="str">
        <f t="shared" si="129"/>
        <v>999:99.99</v>
      </c>
      <c r="AS89" s="4" t="str">
        <f t="shared" si="130"/>
        <v>999:99.99</v>
      </c>
      <c r="AT89" s="4" t="str">
        <f t="shared" si="131"/>
        <v>999:99.99</v>
      </c>
      <c r="AU89" s="4" t="str">
        <f t="shared" si="132"/>
        <v>999:99.99</v>
      </c>
      <c r="AV89" s="4">
        <f t="shared" si="133"/>
        <v>0</v>
      </c>
      <c r="AW89" s="4">
        <f t="shared" si="134"/>
        <v>0</v>
      </c>
      <c r="AX89" s="4">
        <f t="shared" si="135"/>
        <v>0</v>
      </c>
      <c r="AY89" s="4" t="str">
        <f t="shared" si="136"/>
        <v>19000100</v>
      </c>
      <c r="AZ89" s="4" t="str">
        <f t="shared" si="137"/>
        <v/>
      </c>
      <c r="BC89" s="4" t="str">
        <f t="shared" si="103"/>
        <v/>
      </c>
      <c r="BD89" s="4" t="str">
        <f t="shared" si="104"/>
        <v/>
      </c>
    </row>
    <row r="90" spans="1:56" ht="16.5" customHeight="1" x14ac:dyDescent="0.15">
      <c r="A90" s="7" t="str">
        <f t="shared" si="96"/>
        <v/>
      </c>
      <c r="B90" s="156"/>
      <c r="C90" s="157"/>
      <c r="D90" s="158"/>
      <c r="E90" s="158"/>
      <c r="F90" s="158"/>
      <c r="G90" s="158"/>
      <c r="H90" s="159"/>
      <c r="I90" s="160"/>
      <c r="J90" s="117"/>
      <c r="K90" s="101"/>
      <c r="L90" s="117"/>
      <c r="M90" s="101"/>
      <c r="N90" s="114"/>
      <c r="O90" s="101"/>
      <c r="P90" s="7" t="str">
        <f t="shared" si="105"/>
        <v/>
      </c>
      <c r="Q90" s="123" t="str">
        <f t="shared" si="67"/>
        <v/>
      </c>
      <c r="R90" s="123" t="str">
        <f>IF(ISERROR(VLOOKUP(AZ90,BA$6:$BB$41,2,0)),"",VLOOKUP(AZ90,BA$6:$BB$41,2,0))</f>
        <v/>
      </c>
      <c r="S90" s="12">
        <f t="shared" si="106"/>
        <v>0</v>
      </c>
      <c r="T90" s="12">
        <f t="shared" si="107"/>
        <v>0</v>
      </c>
      <c r="U90" s="4" t="str">
        <f t="shared" si="108"/>
        <v/>
      </c>
      <c r="V90" s="4" t="str">
        <f t="shared" si="109"/>
        <v/>
      </c>
      <c r="W90" s="6">
        <f t="shared" si="110"/>
        <v>0</v>
      </c>
      <c r="X90" s="6" t="str">
        <f t="shared" si="111"/>
        <v/>
      </c>
      <c r="Y90" s="4">
        <f t="shared" si="112"/>
        <v>0</v>
      </c>
      <c r="Z90" s="4">
        <f t="shared" si="113"/>
        <v>0</v>
      </c>
      <c r="AA90" s="4" t="str">
        <f t="shared" si="114"/>
        <v/>
      </c>
      <c r="AB90" s="4" t="str">
        <f t="shared" si="115"/>
        <v/>
      </c>
      <c r="AC90" s="12">
        <f t="shared" si="116"/>
        <v>0</v>
      </c>
      <c r="AD90" s="9" t="str">
        <f t="shared" si="102"/>
        <v/>
      </c>
      <c r="AE90" s="4">
        <v>5</v>
      </c>
      <c r="AF90" s="4" t="str">
        <f t="shared" si="117"/>
        <v xml:space="preserve"> </v>
      </c>
      <c r="AG90" s="4" t="str">
        <f t="shared" si="118"/>
        <v xml:space="preserve">  </v>
      </c>
      <c r="AH90" s="4" t="str">
        <f t="shared" si="119"/>
        <v/>
      </c>
      <c r="AI90" s="4" t="str">
        <f t="shared" si="120"/>
        <v/>
      </c>
      <c r="AJ90" s="4" t="str">
        <f t="shared" si="121"/>
        <v/>
      </c>
      <c r="AK90" s="4" t="str">
        <f t="shared" si="122"/>
        <v/>
      </c>
      <c r="AL90" s="4" t="str">
        <f t="shared" si="123"/>
        <v/>
      </c>
      <c r="AM90" s="4" t="str">
        <f t="shared" si="124"/>
        <v/>
      </c>
      <c r="AN90" s="4" t="str">
        <f t="shared" si="125"/>
        <v/>
      </c>
      <c r="AO90" s="4" t="str">
        <f t="shared" si="126"/>
        <v/>
      </c>
      <c r="AP90" s="4" t="str">
        <f t="shared" si="127"/>
        <v/>
      </c>
      <c r="AQ90" s="4">
        <f t="shared" si="128"/>
        <v>0</v>
      </c>
      <c r="AR90" s="4" t="str">
        <f t="shared" si="129"/>
        <v>999:99.99</v>
      </c>
      <c r="AS90" s="4" t="str">
        <f t="shared" si="130"/>
        <v>999:99.99</v>
      </c>
      <c r="AT90" s="4" t="str">
        <f t="shared" si="131"/>
        <v>999:99.99</v>
      </c>
      <c r="AU90" s="4" t="str">
        <f t="shared" si="132"/>
        <v>999:99.99</v>
      </c>
      <c r="AV90" s="4">
        <f t="shared" si="133"/>
        <v>0</v>
      </c>
      <c r="AW90" s="4">
        <f t="shared" si="134"/>
        <v>0</v>
      </c>
      <c r="AX90" s="4">
        <f t="shared" si="135"/>
        <v>0</v>
      </c>
      <c r="AY90" s="4" t="str">
        <f t="shared" si="136"/>
        <v>19000100</v>
      </c>
      <c r="AZ90" s="4" t="str">
        <f t="shared" si="137"/>
        <v/>
      </c>
      <c r="BC90" s="4" t="str">
        <f t="shared" si="103"/>
        <v/>
      </c>
      <c r="BD90" s="4" t="str">
        <f t="shared" si="104"/>
        <v/>
      </c>
    </row>
    <row r="91" spans="1:56" ht="16.5" customHeight="1" x14ac:dyDescent="0.15">
      <c r="A91" s="7" t="str">
        <f t="shared" si="96"/>
        <v/>
      </c>
      <c r="B91" s="156"/>
      <c r="C91" s="157"/>
      <c r="D91" s="158"/>
      <c r="E91" s="158"/>
      <c r="F91" s="158"/>
      <c r="G91" s="158"/>
      <c r="H91" s="159"/>
      <c r="I91" s="160"/>
      <c r="J91" s="117"/>
      <c r="K91" s="101"/>
      <c r="L91" s="117"/>
      <c r="M91" s="101"/>
      <c r="N91" s="114"/>
      <c r="O91" s="101"/>
      <c r="P91" s="7" t="str">
        <f t="shared" si="105"/>
        <v/>
      </c>
      <c r="Q91" s="123" t="str">
        <f t="shared" si="67"/>
        <v/>
      </c>
      <c r="R91" s="123" t="str">
        <f>IF(ISERROR(VLOOKUP(AZ91,BA$6:$BB$41,2,0)),"",VLOOKUP(AZ91,BA$6:$BB$41,2,0))</f>
        <v/>
      </c>
      <c r="S91" s="12">
        <f t="shared" si="106"/>
        <v>0</v>
      </c>
      <c r="T91" s="12">
        <f t="shared" si="107"/>
        <v>0</v>
      </c>
      <c r="U91" s="4" t="str">
        <f t="shared" si="108"/>
        <v/>
      </c>
      <c r="V91" s="4" t="str">
        <f t="shared" si="109"/>
        <v/>
      </c>
      <c r="W91" s="6">
        <f t="shared" si="110"/>
        <v>0</v>
      </c>
      <c r="X91" s="6" t="str">
        <f t="shared" si="111"/>
        <v/>
      </c>
      <c r="Y91" s="4">
        <f t="shared" si="112"/>
        <v>0</v>
      </c>
      <c r="Z91" s="4">
        <f t="shared" si="113"/>
        <v>0</v>
      </c>
      <c r="AA91" s="4" t="str">
        <f t="shared" si="114"/>
        <v/>
      </c>
      <c r="AB91" s="4" t="str">
        <f t="shared" si="115"/>
        <v/>
      </c>
      <c r="AC91" s="12">
        <f t="shared" si="116"/>
        <v>0</v>
      </c>
      <c r="AD91" s="9" t="str">
        <f t="shared" si="102"/>
        <v/>
      </c>
      <c r="AE91" s="4">
        <v>5</v>
      </c>
      <c r="AF91" s="4" t="str">
        <f t="shared" si="117"/>
        <v xml:space="preserve"> </v>
      </c>
      <c r="AG91" s="4" t="str">
        <f t="shared" si="118"/>
        <v xml:space="preserve">  </v>
      </c>
      <c r="AH91" s="4" t="str">
        <f t="shared" si="119"/>
        <v/>
      </c>
      <c r="AI91" s="4" t="str">
        <f t="shared" si="120"/>
        <v/>
      </c>
      <c r="AJ91" s="4" t="str">
        <f t="shared" si="121"/>
        <v/>
      </c>
      <c r="AK91" s="4" t="str">
        <f t="shared" si="122"/>
        <v/>
      </c>
      <c r="AL91" s="4" t="str">
        <f t="shared" si="123"/>
        <v/>
      </c>
      <c r="AM91" s="4" t="str">
        <f t="shared" si="124"/>
        <v/>
      </c>
      <c r="AN91" s="4" t="str">
        <f t="shared" si="125"/>
        <v/>
      </c>
      <c r="AO91" s="4" t="str">
        <f t="shared" si="126"/>
        <v/>
      </c>
      <c r="AP91" s="4" t="str">
        <f t="shared" si="127"/>
        <v/>
      </c>
      <c r="AQ91" s="4">
        <f t="shared" si="128"/>
        <v>0</v>
      </c>
      <c r="AR91" s="4" t="str">
        <f t="shared" si="129"/>
        <v>999:99.99</v>
      </c>
      <c r="AS91" s="4" t="str">
        <f t="shared" si="130"/>
        <v>999:99.99</v>
      </c>
      <c r="AT91" s="4" t="str">
        <f t="shared" si="131"/>
        <v>999:99.99</v>
      </c>
      <c r="AU91" s="4" t="str">
        <f t="shared" si="132"/>
        <v>999:99.99</v>
      </c>
      <c r="AV91" s="4">
        <f t="shared" si="133"/>
        <v>0</v>
      </c>
      <c r="AW91" s="4">
        <f t="shared" si="134"/>
        <v>0</v>
      </c>
      <c r="AX91" s="4">
        <f t="shared" si="135"/>
        <v>0</v>
      </c>
      <c r="AY91" s="4" t="str">
        <f t="shared" si="136"/>
        <v>19000100</v>
      </c>
      <c r="AZ91" s="4" t="str">
        <f t="shared" si="137"/>
        <v/>
      </c>
      <c r="BC91" s="4" t="str">
        <f t="shared" si="103"/>
        <v/>
      </c>
      <c r="BD91" s="4" t="str">
        <f t="shared" si="104"/>
        <v/>
      </c>
    </row>
    <row r="92" spans="1:56" ht="16.5" customHeight="1" x14ac:dyDescent="0.15">
      <c r="A92" s="7" t="str">
        <f t="shared" si="96"/>
        <v/>
      </c>
      <c r="B92" s="156"/>
      <c r="C92" s="157"/>
      <c r="D92" s="158"/>
      <c r="E92" s="158"/>
      <c r="F92" s="158"/>
      <c r="G92" s="158"/>
      <c r="H92" s="159"/>
      <c r="I92" s="160"/>
      <c r="J92" s="117"/>
      <c r="K92" s="101"/>
      <c r="L92" s="117"/>
      <c r="M92" s="101"/>
      <c r="N92" s="114"/>
      <c r="O92" s="101"/>
      <c r="P92" s="7" t="str">
        <f t="shared" si="105"/>
        <v/>
      </c>
      <c r="Q92" s="123" t="str">
        <f t="shared" si="67"/>
        <v/>
      </c>
      <c r="R92" s="123" t="str">
        <f>IF(ISERROR(VLOOKUP(AZ92,BA$6:$BB$41,2,0)),"",VLOOKUP(AZ92,BA$6:$BB$41,2,0))</f>
        <v/>
      </c>
      <c r="S92" s="12">
        <f t="shared" si="106"/>
        <v>0</v>
      </c>
      <c r="T92" s="12">
        <f t="shared" si="107"/>
        <v>0</v>
      </c>
      <c r="U92" s="4" t="str">
        <f t="shared" si="108"/>
        <v/>
      </c>
      <c r="V92" s="4" t="str">
        <f t="shared" si="109"/>
        <v/>
      </c>
      <c r="W92" s="6">
        <f t="shared" si="110"/>
        <v>0</v>
      </c>
      <c r="X92" s="6" t="str">
        <f t="shared" si="111"/>
        <v/>
      </c>
      <c r="Y92" s="4">
        <f t="shared" si="112"/>
        <v>0</v>
      </c>
      <c r="Z92" s="4">
        <f t="shared" si="113"/>
        <v>0</v>
      </c>
      <c r="AA92" s="4" t="str">
        <f t="shared" si="114"/>
        <v/>
      </c>
      <c r="AB92" s="4" t="str">
        <f t="shared" si="115"/>
        <v/>
      </c>
      <c r="AC92" s="12">
        <f t="shared" si="116"/>
        <v>0</v>
      </c>
      <c r="AD92" s="9" t="str">
        <f t="shared" si="102"/>
        <v/>
      </c>
      <c r="AE92" s="4">
        <v>5</v>
      </c>
      <c r="AF92" s="4" t="str">
        <f t="shared" si="117"/>
        <v xml:space="preserve"> </v>
      </c>
      <c r="AG92" s="4" t="str">
        <f t="shared" si="118"/>
        <v xml:space="preserve">  </v>
      </c>
      <c r="AH92" s="4" t="str">
        <f t="shared" si="119"/>
        <v/>
      </c>
      <c r="AI92" s="4" t="str">
        <f t="shared" si="120"/>
        <v/>
      </c>
      <c r="AJ92" s="4" t="str">
        <f t="shared" si="121"/>
        <v/>
      </c>
      <c r="AK92" s="4" t="str">
        <f t="shared" si="122"/>
        <v/>
      </c>
      <c r="AL92" s="4" t="str">
        <f t="shared" si="123"/>
        <v/>
      </c>
      <c r="AM92" s="4" t="str">
        <f t="shared" si="124"/>
        <v/>
      </c>
      <c r="AN92" s="4" t="str">
        <f t="shared" si="125"/>
        <v/>
      </c>
      <c r="AO92" s="4" t="str">
        <f t="shared" si="126"/>
        <v/>
      </c>
      <c r="AP92" s="4" t="str">
        <f t="shared" si="127"/>
        <v/>
      </c>
      <c r="AQ92" s="4">
        <f t="shared" si="128"/>
        <v>0</v>
      </c>
      <c r="AR92" s="4" t="str">
        <f t="shared" si="129"/>
        <v>999:99.99</v>
      </c>
      <c r="AS92" s="4" t="str">
        <f t="shared" si="130"/>
        <v>999:99.99</v>
      </c>
      <c r="AT92" s="4" t="str">
        <f t="shared" si="131"/>
        <v>999:99.99</v>
      </c>
      <c r="AU92" s="4" t="str">
        <f t="shared" si="132"/>
        <v>999:99.99</v>
      </c>
      <c r="AV92" s="4">
        <f t="shared" si="133"/>
        <v>0</v>
      </c>
      <c r="AW92" s="4">
        <f t="shared" si="134"/>
        <v>0</v>
      </c>
      <c r="AX92" s="4">
        <f t="shared" si="135"/>
        <v>0</v>
      </c>
      <c r="AY92" s="4" t="str">
        <f t="shared" si="136"/>
        <v>19000100</v>
      </c>
      <c r="AZ92" s="4" t="str">
        <f t="shared" si="137"/>
        <v/>
      </c>
      <c r="BC92" s="4" t="str">
        <f t="shared" si="103"/>
        <v/>
      </c>
      <c r="BD92" s="4" t="str">
        <f t="shared" si="104"/>
        <v/>
      </c>
    </row>
    <row r="93" spans="1:56" ht="16.5" customHeight="1" x14ac:dyDescent="0.15">
      <c r="A93" s="7" t="str">
        <f t="shared" si="96"/>
        <v/>
      </c>
      <c r="B93" s="156"/>
      <c r="C93" s="157"/>
      <c r="D93" s="158"/>
      <c r="E93" s="158"/>
      <c r="F93" s="158"/>
      <c r="G93" s="158"/>
      <c r="H93" s="159"/>
      <c r="I93" s="160"/>
      <c r="J93" s="117"/>
      <c r="K93" s="101"/>
      <c r="L93" s="117"/>
      <c r="M93" s="101"/>
      <c r="N93" s="114"/>
      <c r="O93" s="101"/>
      <c r="P93" s="7" t="str">
        <f t="shared" si="105"/>
        <v/>
      </c>
      <c r="Q93" s="123" t="str">
        <f t="shared" si="67"/>
        <v/>
      </c>
      <c r="R93" s="123" t="str">
        <f>IF(ISERROR(VLOOKUP(AZ93,BA$6:$BB$41,2,0)),"",VLOOKUP(AZ93,BA$6:$BB$41,2,0))</f>
        <v/>
      </c>
      <c r="S93" s="12">
        <f t="shared" si="106"/>
        <v>0</v>
      </c>
      <c r="T93" s="12">
        <f t="shared" si="107"/>
        <v>0</v>
      </c>
      <c r="U93" s="4" t="str">
        <f t="shared" si="108"/>
        <v/>
      </c>
      <c r="V93" s="4" t="str">
        <f t="shared" si="109"/>
        <v/>
      </c>
      <c r="W93" s="6">
        <f t="shared" si="110"/>
        <v>0</v>
      </c>
      <c r="X93" s="6" t="str">
        <f t="shared" si="111"/>
        <v/>
      </c>
      <c r="Y93" s="4">
        <f t="shared" si="112"/>
        <v>0</v>
      </c>
      <c r="Z93" s="4">
        <f t="shared" si="113"/>
        <v>0</v>
      </c>
      <c r="AA93" s="4" t="str">
        <f t="shared" si="114"/>
        <v/>
      </c>
      <c r="AB93" s="4" t="str">
        <f t="shared" si="115"/>
        <v/>
      </c>
      <c r="AC93" s="12">
        <f t="shared" si="116"/>
        <v>0</v>
      </c>
      <c r="AD93" s="9" t="str">
        <f t="shared" si="102"/>
        <v/>
      </c>
      <c r="AE93" s="4">
        <v>5</v>
      </c>
      <c r="AF93" s="4" t="str">
        <f t="shared" si="117"/>
        <v xml:space="preserve"> </v>
      </c>
      <c r="AG93" s="4" t="str">
        <f t="shared" si="118"/>
        <v xml:space="preserve">  </v>
      </c>
      <c r="AH93" s="4" t="str">
        <f t="shared" si="119"/>
        <v/>
      </c>
      <c r="AI93" s="4" t="str">
        <f t="shared" si="120"/>
        <v/>
      </c>
      <c r="AJ93" s="4" t="str">
        <f t="shared" si="121"/>
        <v/>
      </c>
      <c r="AK93" s="4" t="str">
        <f t="shared" si="122"/>
        <v/>
      </c>
      <c r="AL93" s="4" t="str">
        <f t="shared" si="123"/>
        <v/>
      </c>
      <c r="AM93" s="4" t="str">
        <f t="shared" si="124"/>
        <v/>
      </c>
      <c r="AN93" s="4" t="str">
        <f t="shared" si="125"/>
        <v/>
      </c>
      <c r="AO93" s="4" t="str">
        <f t="shared" si="126"/>
        <v/>
      </c>
      <c r="AP93" s="4" t="str">
        <f t="shared" si="127"/>
        <v/>
      </c>
      <c r="AQ93" s="4">
        <f t="shared" si="128"/>
        <v>0</v>
      </c>
      <c r="AR93" s="4" t="str">
        <f t="shared" si="129"/>
        <v>999:99.99</v>
      </c>
      <c r="AS93" s="4" t="str">
        <f t="shared" si="130"/>
        <v>999:99.99</v>
      </c>
      <c r="AT93" s="4" t="str">
        <f t="shared" si="131"/>
        <v>999:99.99</v>
      </c>
      <c r="AU93" s="4" t="str">
        <f t="shared" si="132"/>
        <v>999:99.99</v>
      </c>
      <c r="AV93" s="4">
        <f t="shared" si="133"/>
        <v>0</v>
      </c>
      <c r="AW93" s="4">
        <f t="shared" si="134"/>
        <v>0</v>
      </c>
      <c r="AX93" s="4">
        <f t="shared" si="135"/>
        <v>0</v>
      </c>
      <c r="AY93" s="4" t="str">
        <f t="shared" si="136"/>
        <v>19000100</v>
      </c>
      <c r="AZ93" s="4" t="str">
        <f t="shared" si="137"/>
        <v/>
      </c>
      <c r="BC93" s="4" t="str">
        <f t="shared" si="103"/>
        <v/>
      </c>
      <c r="BD93" s="4" t="str">
        <f t="shared" si="104"/>
        <v/>
      </c>
    </row>
    <row r="94" spans="1:56" ht="16.5" customHeight="1" x14ac:dyDescent="0.15">
      <c r="A94" s="7" t="str">
        <f t="shared" si="96"/>
        <v/>
      </c>
      <c r="B94" s="156"/>
      <c r="C94" s="157"/>
      <c r="D94" s="158"/>
      <c r="E94" s="158"/>
      <c r="F94" s="158"/>
      <c r="G94" s="158"/>
      <c r="H94" s="159"/>
      <c r="I94" s="160"/>
      <c r="J94" s="117"/>
      <c r="K94" s="101"/>
      <c r="L94" s="117"/>
      <c r="M94" s="101"/>
      <c r="N94" s="114"/>
      <c r="O94" s="101"/>
      <c r="P94" s="7" t="str">
        <f t="shared" si="105"/>
        <v/>
      </c>
      <c r="Q94" s="123" t="str">
        <f t="shared" si="67"/>
        <v/>
      </c>
      <c r="R94" s="123" t="str">
        <f>IF(ISERROR(VLOOKUP(AZ94,BA$6:$BB$41,2,0)),"",VLOOKUP(AZ94,BA$6:$BB$41,2,0))</f>
        <v/>
      </c>
      <c r="S94" s="12">
        <f t="shared" si="106"/>
        <v>0</v>
      </c>
      <c r="T94" s="12">
        <f t="shared" si="107"/>
        <v>0</v>
      </c>
      <c r="U94" s="4" t="str">
        <f t="shared" si="108"/>
        <v/>
      </c>
      <c r="V94" s="4" t="str">
        <f t="shared" si="109"/>
        <v/>
      </c>
      <c r="W94" s="6">
        <f t="shared" si="110"/>
        <v>0</v>
      </c>
      <c r="X94" s="6" t="str">
        <f t="shared" si="111"/>
        <v/>
      </c>
      <c r="Y94" s="4">
        <f t="shared" si="112"/>
        <v>0</v>
      </c>
      <c r="Z94" s="4">
        <f t="shared" si="113"/>
        <v>0</v>
      </c>
      <c r="AA94" s="4" t="str">
        <f t="shared" si="114"/>
        <v/>
      </c>
      <c r="AB94" s="4" t="str">
        <f t="shared" si="115"/>
        <v/>
      </c>
      <c r="AC94" s="12">
        <f t="shared" si="116"/>
        <v>0</v>
      </c>
      <c r="AD94" s="9" t="str">
        <f t="shared" si="102"/>
        <v/>
      </c>
      <c r="AE94" s="4">
        <v>5</v>
      </c>
      <c r="AF94" s="4" t="str">
        <f t="shared" si="117"/>
        <v xml:space="preserve"> </v>
      </c>
      <c r="AG94" s="4" t="str">
        <f t="shared" si="118"/>
        <v xml:space="preserve">  </v>
      </c>
      <c r="AH94" s="4" t="str">
        <f t="shared" si="119"/>
        <v/>
      </c>
      <c r="AI94" s="4" t="str">
        <f t="shared" si="120"/>
        <v/>
      </c>
      <c r="AJ94" s="4" t="str">
        <f t="shared" si="121"/>
        <v/>
      </c>
      <c r="AK94" s="4" t="str">
        <f t="shared" si="122"/>
        <v/>
      </c>
      <c r="AL94" s="4" t="str">
        <f t="shared" si="123"/>
        <v/>
      </c>
      <c r="AM94" s="4" t="str">
        <f t="shared" si="124"/>
        <v/>
      </c>
      <c r="AN94" s="4" t="str">
        <f t="shared" si="125"/>
        <v/>
      </c>
      <c r="AO94" s="4" t="str">
        <f t="shared" si="126"/>
        <v/>
      </c>
      <c r="AP94" s="4" t="str">
        <f t="shared" si="127"/>
        <v/>
      </c>
      <c r="AQ94" s="4">
        <f t="shared" si="128"/>
        <v>0</v>
      </c>
      <c r="AR94" s="4" t="str">
        <f t="shared" si="129"/>
        <v>999:99.99</v>
      </c>
      <c r="AS94" s="4" t="str">
        <f t="shared" si="130"/>
        <v>999:99.99</v>
      </c>
      <c r="AT94" s="4" t="str">
        <f t="shared" si="131"/>
        <v>999:99.99</v>
      </c>
      <c r="AU94" s="4" t="str">
        <f t="shared" si="132"/>
        <v>999:99.99</v>
      </c>
      <c r="AV94" s="4">
        <f t="shared" si="133"/>
        <v>0</v>
      </c>
      <c r="AW94" s="4">
        <f t="shared" si="134"/>
        <v>0</v>
      </c>
      <c r="AX94" s="4">
        <f t="shared" si="135"/>
        <v>0</v>
      </c>
      <c r="AY94" s="4" t="str">
        <f t="shared" si="136"/>
        <v>19000100</v>
      </c>
      <c r="AZ94" s="4" t="str">
        <f t="shared" si="137"/>
        <v/>
      </c>
      <c r="BC94" s="4" t="str">
        <f t="shared" si="103"/>
        <v/>
      </c>
      <c r="BD94" s="4" t="str">
        <f t="shared" si="104"/>
        <v/>
      </c>
    </row>
    <row r="95" spans="1:56" ht="16.5" customHeight="1" x14ac:dyDescent="0.15">
      <c r="A95" s="7" t="str">
        <f t="shared" si="96"/>
        <v/>
      </c>
      <c r="B95" s="156"/>
      <c r="C95" s="157"/>
      <c r="D95" s="158"/>
      <c r="E95" s="158"/>
      <c r="F95" s="158"/>
      <c r="G95" s="158"/>
      <c r="H95" s="159"/>
      <c r="I95" s="160"/>
      <c r="J95" s="117"/>
      <c r="K95" s="101"/>
      <c r="L95" s="117"/>
      <c r="M95" s="101"/>
      <c r="N95" s="114"/>
      <c r="O95" s="101"/>
      <c r="P95" s="7" t="str">
        <f t="shared" si="105"/>
        <v/>
      </c>
      <c r="Q95" s="123" t="str">
        <f t="shared" si="67"/>
        <v/>
      </c>
      <c r="R95" s="123" t="str">
        <f>IF(ISERROR(VLOOKUP(AZ95,BA$6:$BB$41,2,0)),"",VLOOKUP(AZ95,BA$6:$BB$41,2,0))</f>
        <v/>
      </c>
      <c r="S95" s="12">
        <f t="shared" si="106"/>
        <v>0</v>
      </c>
      <c r="T95" s="12">
        <f t="shared" si="107"/>
        <v>0</v>
      </c>
      <c r="U95" s="4" t="str">
        <f t="shared" si="108"/>
        <v/>
      </c>
      <c r="V95" s="4" t="str">
        <f t="shared" si="109"/>
        <v/>
      </c>
      <c r="W95" s="6">
        <f t="shared" si="110"/>
        <v>0</v>
      </c>
      <c r="X95" s="6" t="str">
        <f t="shared" si="111"/>
        <v/>
      </c>
      <c r="Y95" s="4">
        <f t="shared" si="112"/>
        <v>0</v>
      </c>
      <c r="Z95" s="4">
        <f t="shared" si="113"/>
        <v>0</v>
      </c>
      <c r="AA95" s="4" t="str">
        <f t="shared" si="114"/>
        <v/>
      </c>
      <c r="AB95" s="4" t="str">
        <f t="shared" si="115"/>
        <v/>
      </c>
      <c r="AC95" s="12">
        <f t="shared" si="116"/>
        <v>0</v>
      </c>
      <c r="AD95" s="9" t="str">
        <f t="shared" si="102"/>
        <v/>
      </c>
      <c r="AE95" s="4">
        <v>5</v>
      </c>
      <c r="AF95" s="4" t="str">
        <f t="shared" si="117"/>
        <v xml:space="preserve"> </v>
      </c>
      <c r="AG95" s="4" t="str">
        <f t="shared" si="118"/>
        <v xml:space="preserve">  </v>
      </c>
      <c r="AH95" s="4" t="str">
        <f t="shared" si="119"/>
        <v/>
      </c>
      <c r="AI95" s="4" t="str">
        <f t="shared" si="120"/>
        <v/>
      </c>
      <c r="AJ95" s="4" t="str">
        <f t="shared" si="121"/>
        <v/>
      </c>
      <c r="AK95" s="4" t="str">
        <f t="shared" si="122"/>
        <v/>
      </c>
      <c r="AL95" s="4" t="str">
        <f t="shared" si="123"/>
        <v/>
      </c>
      <c r="AM95" s="4" t="str">
        <f t="shared" si="124"/>
        <v/>
      </c>
      <c r="AN95" s="4" t="str">
        <f t="shared" si="125"/>
        <v/>
      </c>
      <c r="AO95" s="4" t="str">
        <f t="shared" si="126"/>
        <v/>
      </c>
      <c r="AP95" s="4" t="str">
        <f t="shared" si="127"/>
        <v/>
      </c>
      <c r="AQ95" s="4">
        <f t="shared" si="128"/>
        <v>0</v>
      </c>
      <c r="AR95" s="4" t="str">
        <f t="shared" si="129"/>
        <v>999:99.99</v>
      </c>
      <c r="AS95" s="4" t="str">
        <f t="shared" si="130"/>
        <v>999:99.99</v>
      </c>
      <c r="AT95" s="4" t="str">
        <f t="shared" si="131"/>
        <v>999:99.99</v>
      </c>
      <c r="AU95" s="4" t="str">
        <f t="shared" si="132"/>
        <v>999:99.99</v>
      </c>
      <c r="AV95" s="4">
        <f t="shared" si="133"/>
        <v>0</v>
      </c>
      <c r="AW95" s="4">
        <f t="shared" si="134"/>
        <v>0</v>
      </c>
      <c r="AX95" s="4">
        <f t="shared" si="135"/>
        <v>0</v>
      </c>
      <c r="AY95" s="4" t="str">
        <f t="shared" si="136"/>
        <v>19000100</v>
      </c>
      <c r="AZ95" s="4" t="str">
        <f t="shared" si="137"/>
        <v/>
      </c>
      <c r="BC95" s="4" t="str">
        <f t="shared" si="103"/>
        <v/>
      </c>
      <c r="BD95" s="4" t="str">
        <f t="shared" si="104"/>
        <v/>
      </c>
    </row>
    <row r="96" spans="1:56" ht="16.5" customHeight="1" x14ac:dyDescent="0.15">
      <c r="A96" s="7" t="str">
        <f t="shared" si="96"/>
        <v/>
      </c>
      <c r="B96" s="156"/>
      <c r="C96" s="157"/>
      <c r="D96" s="158"/>
      <c r="E96" s="158"/>
      <c r="F96" s="158"/>
      <c r="G96" s="158"/>
      <c r="H96" s="159"/>
      <c r="I96" s="160"/>
      <c r="J96" s="117"/>
      <c r="K96" s="101"/>
      <c r="L96" s="117"/>
      <c r="M96" s="101"/>
      <c r="N96" s="114"/>
      <c r="O96" s="101"/>
      <c r="P96" s="7" t="str">
        <f t="shared" si="105"/>
        <v/>
      </c>
      <c r="Q96" s="123" t="str">
        <f t="shared" si="67"/>
        <v/>
      </c>
      <c r="R96" s="123" t="str">
        <f>IF(ISERROR(VLOOKUP(AZ96,BA$6:$BB$41,2,0)),"",VLOOKUP(AZ96,BA$6:$BB$41,2,0))</f>
        <v/>
      </c>
      <c r="S96" s="12">
        <f t="shared" si="106"/>
        <v>0</v>
      </c>
      <c r="T96" s="12">
        <f t="shared" si="107"/>
        <v>0</v>
      </c>
      <c r="U96" s="4" t="str">
        <f t="shared" si="108"/>
        <v/>
      </c>
      <c r="V96" s="4" t="str">
        <f t="shared" si="109"/>
        <v/>
      </c>
      <c r="W96" s="6">
        <f t="shared" si="110"/>
        <v>0</v>
      </c>
      <c r="X96" s="6" t="str">
        <f t="shared" si="111"/>
        <v/>
      </c>
      <c r="Y96" s="4">
        <f t="shared" si="112"/>
        <v>0</v>
      </c>
      <c r="Z96" s="4">
        <f t="shared" si="113"/>
        <v>0</v>
      </c>
      <c r="AA96" s="4" t="str">
        <f t="shared" si="114"/>
        <v/>
      </c>
      <c r="AB96" s="4" t="str">
        <f t="shared" si="115"/>
        <v/>
      </c>
      <c r="AC96" s="12">
        <f t="shared" si="116"/>
        <v>0</v>
      </c>
      <c r="AD96" s="9" t="str">
        <f t="shared" si="102"/>
        <v/>
      </c>
      <c r="AE96" s="4">
        <v>5</v>
      </c>
      <c r="AF96" s="4" t="str">
        <f t="shared" si="117"/>
        <v xml:space="preserve"> </v>
      </c>
      <c r="AG96" s="4" t="str">
        <f t="shared" si="118"/>
        <v xml:space="preserve">  </v>
      </c>
      <c r="AH96" s="4" t="str">
        <f t="shared" si="119"/>
        <v/>
      </c>
      <c r="AI96" s="4" t="str">
        <f t="shared" si="120"/>
        <v/>
      </c>
      <c r="AJ96" s="4" t="str">
        <f t="shared" si="121"/>
        <v/>
      </c>
      <c r="AK96" s="4" t="str">
        <f t="shared" si="122"/>
        <v/>
      </c>
      <c r="AL96" s="4" t="str">
        <f t="shared" si="123"/>
        <v/>
      </c>
      <c r="AM96" s="4" t="str">
        <f t="shared" si="124"/>
        <v/>
      </c>
      <c r="AN96" s="4" t="str">
        <f t="shared" si="125"/>
        <v/>
      </c>
      <c r="AO96" s="4" t="str">
        <f t="shared" si="126"/>
        <v/>
      </c>
      <c r="AP96" s="4" t="str">
        <f t="shared" si="127"/>
        <v/>
      </c>
      <c r="AQ96" s="4">
        <f t="shared" si="128"/>
        <v>0</v>
      </c>
      <c r="AR96" s="4" t="str">
        <f t="shared" si="129"/>
        <v>999:99.99</v>
      </c>
      <c r="AS96" s="4" t="str">
        <f t="shared" si="130"/>
        <v>999:99.99</v>
      </c>
      <c r="AT96" s="4" t="str">
        <f t="shared" si="131"/>
        <v>999:99.99</v>
      </c>
      <c r="AU96" s="4" t="str">
        <f t="shared" si="132"/>
        <v>999:99.99</v>
      </c>
      <c r="AV96" s="4">
        <f t="shared" si="133"/>
        <v>0</v>
      </c>
      <c r="AW96" s="4">
        <f t="shared" si="134"/>
        <v>0</v>
      </c>
      <c r="AX96" s="4">
        <f t="shared" si="135"/>
        <v>0</v>
      </c>
      <c r="AY96" s="4" t="str">
        <f t="shared" si="136"/>
        <v>19000100</v>
      </c>
      <c r="AZ96" s="4" t="str">
        <f t="shared" si="137"/>
        <v/>
      </c>
      <c r="BC96" s="4" t="str">
        <f t="shared" si="103"/>
        <v/>
      </c>
      <c r="BD96" s="4" t="str">
        <f t="shared" si="104"/>
        <v/>
      </c>
    </row>
    <row r="97" spans="1:56" ht="16.5" customHeight="1" x14ac:dyDescent="0.15">
      <c r="A97" s="7" t="str">
        <f t="shared" si="96"/>
        <v/>
      </c>
      <c r="B97" s="156"/>
      <c r="C97" s="157"/>
      <c r="D97" s="158"/>
      <c r="E97" s="158"/>
      <c r="F97" s="158"/>
      <c r="G97" s="158"/>
      <c r="H97" s="159"/>
      <c r="I97" s="160"/>
      <c r="J97" s="117"/>
      <c r="K97" s="101"/>
      <c r="L97" s="117"/>
      <c r="M97" s="101"/>
      <c r="N97" s="114"/>
      <c r="O97" s="101"/>
      <c r="P97" s="7" t="str">
        <f t="shared" si="105"/>
        <v/>
      </c>
      <c r="Q97" s="123" t="str">
        <f t="shared" si="67"/>
        <v/>
      </c>
      <c r="R97" s="123" t="str">
        <f>IF(ISERROR(VLOOKUP(AZ97,BA$6:$BB$41,2,0)),"",VLOOKUP(AZ97,BA$6:$BB$41,2,0))</f>
        <v/>
      </c>
      <c r="S97" s="12">
        <f t="shared" si="106"/>
        <v>0</v>
      </c>
      <c r="T97" s="12">
        <f t="shared" si="107"/>
        <v>0</v>
      </c>
      <c r="U97" s="4" t="str">
        <f t="shared" si="108"/>
        <v/>
      </c>
      <c r="V97" s="4" t="str">
        <f t="shared" si="109"/>
        <v/>
      </c>
      <c r="W97" s="6">
        <f t="shared" si="110"/>
        <v>0</v>
      </c>
      <c r="X97" s="6" t="str">
        <f t="shared" si="111"/>
        <v/>
      </c>
      <c r="Y97" s="4">
        <f t="shared" si="112"/>
        <v>0</v>
      </c>
      <c r="Z97" s="4">
        <f t="shared" si="113"/>
        <v>0</v>
      </c>
      <c r="AA97" s="4" t="str">
        <f t="shared" si="114"/>
        <v/>
      </c>
      <c r="AB97" s="4" t="str">
        <f t="shared" si="115"/>
        <v/>
      </c>
      <c r="AC97" s="12">
        <f t="shared" si="116"/>
        <v>0</v>
      </c>
      <c r="AD97" s="9" t="str">
        <f t="shared" si="102"/>
        <v/>
      </c>
      <c r="AE97" s="4">
        <v>5</v>
      </c>
      <c r="AF97" s="4" t="str">
        <f t="shared" si="117"/>
        <v xml:space="preserve"> </v>
      </c>
      <c r="AG97" s="4" t="str">
        <f t="shared" si="118"/>
        <v xml:space="preserve">  </v>
      </c>
      <c r="AH97" s="4" t="str">
        <f t="shared" si="119"/>
        <v/>
      </c>
      <c r="AI97" s="4" t="str">
        <f t="shared" si="120"/>
        <v/>
      </c>
      <c r="AJ97" s="4" t="str">
        <f t="shared" si="121"/>
        <v/>
      </c>
      <c r="AK97" s="4" t="str">
        <f t="shared" si="122"/>
        <v/>
      </c>
      <c r="AL97" s="4" t="str">
        <f t="shared" si="123"/>
        <v/>
      </c>
      <c r="AM97" s="4" t="str">
        <f t="shared" si="124"/>
        <v/>
      </c>
      <c r="AN97" s="4" t="str">
        <f t="shared" si="125"/>
        <v/>
      </c>
      <c r="AO97" s="4" t="str">
        <f t="shared" si="126"/>
        <v/>
      </c>
      <c r="AP97" s="4" t="str">
        <f t="shared" si="127"/>
        <v/>
      </c>
      <c r="AQ97" s="4">
        <f t="shared" si="128"/>
        <v>0</v>
      </c>
      <c r="AR97" s="4" t="str">
        <f t="shared" si="129"/>
        <v>999:99.99</v>
      </c>
      <c r="AS97" s="4" t="str">
        <f t="shared" si="130"/>
        <v>999:99.99</v>
      </c>
      <c r="AT97" s="4" t="str">
        <f t="shared" si="131"/>
        <v>999:99.99</v>
      </c>
      <c r="AU97" s="4" t="str">
        <f t="shared" si="132"/>
        <v>999:99.99</v>
      </c>
      <c r="AV97" s="4">
        <f t="shared" si="133"/>
        <v>0</v>
      </c>
      <c r="AW97" s="4">
        <f t="shared" si="134"/>
        <v>0</v>
      </c>
      <c r="AX97" s="4">
        <f t="shared" si="135"/>
        <v>0</v>
      </c>
      <c r="AY97" s="4" t="str">
        <f t="shared" si="136"/>
        <v>19000100</v>
      </c>
      <c r="AZ97" s="4" t="str">
        <f t="shared" si="137"/>
        <v/>
      </c>
      <c r="BC97" s="4" t="str">
        <f t="shared" si="103"/>
        <v/>
      </c>
      <c r="BD97" s="4" t="str">
        <f t="shared" si="104"/>
        <v/>
      </c>
    </row>
    <row r="98" spans="1:56" ht="16.5" customHeight="1" x14ac:dyDescent="0.15">
      <c r="A98" s="7" t="str">
        <f t="shared" si="96"/>
        <v/>
      </c>
      <c r="B98" s="156"/>
      <c r="C98" s="157"/>
      <c r="D98" s="158"/>
      <c r="E98" s="158"/>
      <c r="F98" s="158"/>
      <c r="G98" s="158"/>
      <c r="H98" s="159"/>
      <c r="I98" s="160"/>
      <c r="J98" s="117"/>
      <c r="K98" s="101"/>
      <c r="L98" s="117"/>
      <c r="M98" s="101"/>
      <c r="N98" s="114"/>
      <c r="O98" s="101"/>
      <c r="P98" s="7" t="str">
        <f t="shared" si="105"/>
        <v/>
      </c>
      <c r="Q98" s="123" t="str">
        <f t="shared" si="67"/>
        <v/>
      </c>
      <c r="R98" s="123" t="str">
        <f>IF(ISERROR(VLOOKUP(AZ98,BA$6:$BB$41,2,0)),"",VLOOKUP(AZ98,BA$6:$BB$41,2,0))</f>
        <v/>
      </c>
      <c r="S98" s="12">
        <f t="shared" si="106"/>
        <v>0</v>
      </c>
      <c r="T98" s="12">
        <f t="shared" si="107"/>
        <v>0</v>
      </c>
      <c r="U98" s="4" t="str">
        <f t="shared" si="108"/>
        <v/>
      </c>
      <c r="V98" s="4" t="str">
        <f t="shared" si="109"/>
        <v/>
      </c>
      <c r="W98" s="6">
        <f t="shared" si="110"/>
        <v>0</v>
      </c>
      <c r="X98" s="6" t="str">
        <f t="shared" si="111"/>
        <v/>
      </c>
      <c r="Y98" s="4">
        <f t="shared" si="112"/>
        <v>0</v>
      </c>
      <c r="Z98" s="4">
        <f t="shared" si="113"/>
        <v>0</v>
      </c>
      <c r="AA98" s="4" t="str">
        <f t="shared" si="114"/>
        <v/>
      </c>
      <c r="AB98" s="4" t="str">
        <f t="shared" si="115"/>
        <v/>
      </c>
      <c r="AC98" s="12">
        <f t="shared" si="116"/>
        <v>0</v>
      </c>
      <c r="AD98" s="9" t="str">
        <f t="shared" si="102"/>
        <v/>
      </c>
      <c r="AE98" s="4">
        <v>5</v>
      </c>
      <c r="AF98" s="4" t="str">
        <f t="shared" si="117"/>
        <v xml:space="preserve"> </v>
      </c>
      <c r="AG98" s="4" t="str">
        <f t="shared" si="118"/>
        <v xml:space="preserve">  </v>
      </c>
      <c r="AH98" s="4" t="str">
        <f t="shared" si="119"/>
        <v/>
      </c>
      <c r="AI98" s="4" t="str">
        <f t="shared" si="120"/>
        <v/>
      </c>
      <c r="AJ98" s="4" t="str">
        <f t="shared" si="121"/>
        <v/>
      </c>
      <c r="AK98" s="4" t="str">
        <f t="shared" si="122"/>
        <v/>
      </c>
      <c r="AL98" s="4" t="str">
        <f t="shared" si="123"/>
        <v/>
      </c>
      <c r="AM98" s="4" t="str">
        <f t="shared" si="124"/>
        <v/>
      </c>
      <c r="AN98" s="4" t="str">
        <f t="shared" si="125"/>
        <v/>
      </c>
      <c r="AO98" s="4" t="str">
        <f t="shared" si="126"/>
        <v/>
      </c>
      <c r="AP98" s="4" t="str">
        <f t="shared" si="127"/>
        <v/>
      </c>
      <c r="AQ98" s="4">
        <f t="shared" si="128"/>
        <v>0</v>
      </c>
      <c r="AR98" s="4" t="str">
        <f t="shared" si="129"/>
        <v>999:99.99</v>
      </c>
      <c r="AS98" s="4" t="str">
        <f t="shared" si="130"/>
        <v>999:99.99</v>
      </c>
      <c r="AT98" s="4" t="str">
        <f t="shared" si="131"/>
        <v>999:99.99</v>
      </c>
      <c r="AU98" s="4" t="str">
        <f t="shared" si="132"/>
        <v>999:99.99</v>
      </c>
      <c r="AV98" s="4">
        <f t="shared" si="133"/>
        <v>0</v>
      </c>
      <c r="AW98" s="4">
        <f t="shared" si="134"/>
        <v>0</v>
      </c>
      <c r="AX98" s="4">
        <f t="shared" si="135"/>
        <v>0</v>
      </c>
      <c r="AY98" s="4" t="str">
        <f t="shared" si="136"/>
        <v>19000100</v>
      </c>
      <c r="AZ98" s="4" t="str">
        <f t="shared" si="137"/>
        <v/>
      </c>
      <c r="BC98" s="4" t="str">
        <f t="shared" si="103"/>
        <v/>
      </c>
      <c r="BD98" s="4" t="str">
        <f t="shared" si="104"/>
        <v/>
      </c>
    </row>
    <row r="99" spans="1:56" ht="16.5" customHeight="1" x14ac:dyDescent="0.15">
      <c r="A99" s="7" t="str">
        <f t="shared" si="96"/>
        <v/>
      </c>
      <c r="B99" s="156"/>
      <c r="C99" s="157" t="s">
        <v>211</v>
      </c>
      <c r="D99" s="158"/>
      <c r="E99" s="158"/>
      <c r="F99" s="158"/>
      <c r="G99" s="158"/>
      <c r="H99" s="159"/>
      <c r="I99" s="160"/>
      <c r="J99" s="117"/>
      <c r="K99" s="101"/>
      <c r="L99" s="117"/>
      <c r="M99" s="101"/>
      <c r="N99" s="114"/>
      <c r="O99" s="101"/>
      <c r="P99" s="7" t="str">
        <f t="shared" si="105"/>
        <v/>
      </c>
      <c r="Q99" s="123" t="str">
        <f t="shared" si="67"/>
        <v/>
      </c>
      <c r="R99" s="123" t="str">
        <f>IF(ISERROR(VLOOKUP(AZ99,BA$6:$BB$41,2,0)),"",VLOOKUP(AZ99,BA$6:$BB$41,2,0))</f>
        <v/>
      </c>
      <c r="S99" s="12">
        <f t="shared" si="106"/>
        <v>0</v>
      </c>
      <c r="T99" s="12">
        <f t="shared" si="107"/>
        <v>0</v>
      </c>
      <c r="U99" s="4" t="str">
        <f t="shared" si="108"/>
        <v/>
      </c>
      <c r="V99" s="4" t="str">
        <f t="shared" si="109"/>
        <v/>
      </c>
      <c r="W99" s="6">
        <f t="shared" si="110"/>
        <v>0</v>
      </c>
      <c r="X99" s="6" t="str">
        <f t="shared" si="111"/>
        <v/>
      </c>
      <c r="Y99" s="4">
        <f t="shared" si="112"/>
        <v>0</v>
      </c>
      <c r="Z99" s="4">
        <f t="shared" si="113"/>
        <v>0</v>
      </c>
      <c r="AA99" s="4" t="str">
        <f t="shared" si="114"/>
        <v/>
      </c>
      <c r="AB99" s="4" t="str">
        <f t="shared" si="115"/>
        <v/>
      </c>
      <c r="AC99" s="12">
        <f t="shared" si="116"/>
        <v>0</v>
      </c>
      <c r="AD99" s="9" t="str">
        <f t="shared" si="102"/>
        <v/>
      </c>
      <c r="AE99" s="4">
        <v>5</v>
      </c>
      <c r="AF99" s="4" t="str">
        <f t="shared" si="117"/>
        <v xml:space="preserve"> </v>
      </c>
      <c r="AG99" s="4" t="str">
        <f t="shared" si="118"/>
        <v xml:space="preserve">  </v>
      </c>
      <c r="AH99" s="4" t="str">
        <f t="shared" si="119"/>
        <v/>
      </c>
      <c r="AI99" s="4" t="str">
        <f t="shared" si="120"/>
        <v/>
      </c>
      <c r="AJ99" s="4" t="str">
        <f t="shared" si="121"/>
        <v/>
      </c>
      <c r="AK99" s="4" t="str">
        <f t="shared" si="122"/>
        <v/>
      </c>
      <c r="AL99" s="4" t="str">
        <f t="shared" si="123"/>
        <v/>
      </c>
      <c r="AM99" s="4" t="str">
        <f t="shared" si="124"/>
        <v/>
      </c>
      <c r="AN99" s="4" t="str">
        <f t="shared" si="125"/>
        <v/>
      </c>
      <c r="AO99" s="4" t="str">
        <f t="shared" si="126"/>
        <v/>
      </c>
      <c r="AP99" s="4" t="str">
        <f t="shared" si="127"/>
        <v/>
      </c>
      <c r="AQ99" s="4">
        <f t="shared" si="128"/>
        <v>0</v>
      </c>
      <c r="AR99" s="4" t="str">
        <f t="shared" si="129"/>
        <v>999:99.99</v>
      </c>
      <c r="AS99" s="4" t="str">
        <f t="shared" si="130"/>
        <v>999:99.99</v>
      </c>
      <c r="AT99" s="4" t="str">
        <f t="shared" si="131"/>
        <v>999:99.99</v>
      </c>
      <c r="AU99" s="4" t="str">
        <f t="shared" si="132"/>
        <v>999:99.99</v>
      </c>
      <c r="AV99" s="4">
        <f t="shared" si="133"/>
        <v>0</v>
      </c>
      <c r="AW99" s="4">
        <f t="shared" si="134"/>
        <v>0</v>
      </c>
      <c r="AX99" s="4">
        <f t="shared" si="135"/>
        <v>0</v>
      </c>
      <c r="AY99" s="4" t="str">
        <f t="shared" si="136"/>
        <v>19000100</v>
      </c>
      <c r="AZ99" s="4" t="str">
        <f t="shared" si="137"/>
        <v/>
      </c>
      <c r="BC99" s="4" t="str">
        <f t="shared" si="103"/>
        <v/>
      </c>
      <c r="BD99" s="4" t="str">
        <f t="shared" si="104"/>
        <v/>
      </c>
    </row>
    <row r="100" spans="1:56" ht="16.5" customHeight="1" x14ac:dyDescent="0.15">
      <c r="A100" s="7" t="str">
        <f t="shared" si="96"/>
        <v/>
      </c>
      <c r="B100" s="156"/>
      <c r="C100" s="157" t="s">
        <v>211</v>
      </c>
      <c r="D100" s="158"/>
      <c r="E100" s="158"/>
      <c r="F100" s="158"/>
      <c r="G100" s="158"/>
      <c r="H100" s="159"/>
      <c r="I100" s="160"/>
      <c r="J100" s="117"/>
      <c r="K100" s="101"/>
      <c r="L100" s="117"/>
      <c r="M100" s="101"/>
      <c r="N100" s="114"/>
      <c r="O100" s="101"/>
      <c r="P100" s="7" t="str">
        <f t="shared" si="105"/>
        <v/>
      </c>
      <c r="Q100" s="123" t="str">
        <f t="shared" si="67"/>
        <v/>
      </c>
      <c r="R100" s="123" t="str">
        <f>IF(ISERROR(VLOOKUP(AZ100,BA$6:$BB$41,2,0)),"",VLOOKUP(AZ100,BA$6:$BB$41,2,0))</f>
        <v/>
      </c>
      <c r="S100" s="12">
        <f t="shared" si="106"/>
        <v>0</v>
      </c>
      <c r="T100" s="12">
        <f t="shared" si="107"/>
        <v>0</v>
      </c>
      <c r="U100" s="4" t="str">
        <f t="shared" si="108"/>
        <v/>
      </c>
      <c r="V100" s="4" t="str">
        <f t="shared" si="109"/>
        <v/>
      </c>
      <c r="W100" s="6">
        <f t="shared" si="110"/>
        <v>0</v>
      </c>
      <c r="X100" s="6" t="str">
        <f t="shared" si="111"/>
        <v/>
      </c>
      <c r="Y100" s="4">
        <f t="shared" si="112"/>
        <v>0</v>
      </c>
      <c r="Z100" s="4">
        <f t="shared" si="113"/>
        <v>0</v>
      </c>
      <c r="AA100" s="4" t="str">
        <f t="shared" si="114"/>
        <v/>
      </c>
      <c r="AB100" s="4" t="str">
        <f t="shared" si="115"/>
        <v/>
      </c>
      <c r="AC100" s="12">
        <f t="shared" si="116"/>
        <v>0</v>
      </c>
      <c r="AD100" s="9" t="str">
        <f t="shared" si="102"/>
        <v/>
      </c>
      <c r="AE100" s="4">
        <v>5</v>
      </c>
      <c r="AF100" s="4" t="str">
        <f t="shared" si="117"/>
        <v xml:space="preserve"> </v>
      </c>
      <c r="AG100" s="4" t="str">
        <f t="shared" si="118"/>
        <v xml:space="preserve">  </v>
      </c>
      <c r="AH100" s="4" t="str">
        <f t="shared" si="119"/>
        <v/>
      </c>
      <c r="AI100" s="4" t="str">
        <f t="shared" si="120"/>
        <v/>
      </c>
      <c r="AJ100" s="4" t="str">
        <f t="shared" si="121"/>
        <v/>
      </c>
      <c r="AK100" s="4" t="str">
        <f t="shared" si="122"/>
        <v/>
      </c>
      <c r="AL100" s="4" t="str">
        <f t="shared" si="123"/>
        <v/>
      </c>
      <c r="AM100" s="4" t="str">
        <f t="shared" si="124"/>
        <v/>
      </c>
      <c r="AN100" s="4" t="str">
        <f t="shared" si="125"/>
        <v/>
      </c>
      <c r="AO100" s="4" t="str">
        <f t="shared" si="126"/>
        <v/>
      </c>
      <c r="AP100" s="4" t="str">
        <f t="shared" si="127"/>
        <v/>
      </c>
      <c r="AQ100" s="4">
        <f t="shared" si="128"/>
        <v>0</v>
      </c>
      <c r="AR100" s="4" t="str">
        <f t="shared" si="129"/>
        <v>999:99.99</v>
      </c>
      <c r="AS100" s="4" t="str">
        <f t="shared" si="130"/>
        <v>999:99.99</v>
      </c>
      <c r="AT100" s="4" t="str">
        <f t="shared" si="131"/>
        <v>999:99.99</v>
      </c>
      <c r="AU100" s="4" t="str">
        <f t="shared" si="132"/>
        <v>999:99.99</v>
      </c>
      <c r="AV100" s="4">
        <f t="shared" si="133"/>
        <v>0</v>
      </c>
      <c r="AW100" s="4">
        <f t="shared" si="134"/>
        <v>0</v>
      </c>
      <c r="AX100" s="4">
        <f t="shared" si="135"/>
        <v>0</v>
      </c>
      <c r="AY100" s="4" t="str">
        <f t="shared" si="136"/>
        <v>19000100</v>
      </c>
      <c r="AZ100" s="4" t="str">
        <f t="shared" si="137"/>
        <v/>
      </c>
      <c r="BC100" s="4" t="str">
        <f t="shared" si="103"/>
        <v/>
      </c>
      <c r="BD100" s="4" t="str">
        <f t="shared" si="104"/>
        <v/>
      </c>
    </row>
    <row r="101" spans="1:56" ht="16.5" customHeight="1" x14ac:dyDescent="0.15">
      <c r="A101" s="7" t="str">
        <f t="shared" si="96"/>
        <v/>
      </c>
      <c r="B101" s="156"/>
      <c r="C101" s="157" t="s">
        <v>211</v>
      </c>
      <c r="D101" s="158"/>
      <c r="E101" s="158"/>
      <c r="F101" s="158"/>
      <c r="G101" s="158"/>
      <c r="H101" s="159"/>
      <c r="I101" s="160"/>
      <c r="J101" s="117"/>
      <c r="K101" s="101"/>
      <c r="L101" s="117"/>
      <c r="M101" s="101"/>
      <c r="N101" s="114"/>
      <c r="O101" s="101"/>
      <c r="P101" s="7" t="str">
        <f t="shared" si="66"/>
        <v/>
      </c>
      <c r="Q101" s="123" t="str">
        <f t="shared" si="67"/>
        <v/>
      </c>
      <c r="R101" s="123" t="str">
        <f>IF(ISERROR(VLOOKUP(AZ101,BA$6:$BB$41,2,0)),"",VLOOKUP(AZ101,BA$6:$BB$41,2,0))</f>
        <v/>
      </c>
      <c r="S101" s="12">
        <f t="shared" si="68"/>
        <v>0</v>
      </c>
      <c r="T101" s="12">
        <f t="shared" si="69"/>
        <v>0</v>
      </c>
      <c r="U101" s="4" t="str">
        <f t="shared" si="70"/>
        <v/>
      </c>
      <c r="V101" s="4" t="str">
        <f t="shared" si="71"/>
        <v/>
      </c>
      <c r="W101" s="6">
        <f>W100+IF(AB101="",0,1)</f>
        <v>0</v>
      </c>
      <c r="X101" s="6" t="str">
        <f t="shared" si="98"/>
        <v/>
      </c>
      <c r="Y101" s="4">
        <f t="shared" si="72"/>
        <v>0</v>
      </c>
      <c r="Z101" s="4">
        <f>Z100+IF(AB101="",0,1)</f>
        <v>0</v>
      </c>
      <c r="AA101" s="4" t="str">
        <f t="shared" si="24"/>
        <v/>
      </c>
      <c r="AB101" s="4" t="str">
        <f t="shared" si="73"/>
        <v/>
      </c>
      <c r="AC101" s="12">
        <f t="shared" si="74"/>
        <v>0</v>
      </c>
      <c r="AD101" s="9" t="str">
        <f t="shared" si="102"/>
        <v/>
      </c>
      <c r="AE101" s="4">
        <v>5</v>
      </c>
      <c r="AF101" s="4" t="str">
        <f t="shared" si="75"/>
        <v xml:space="preserve"> </v>
      </c>
      <c r="AG101" s="4" t="str">
        <f t="shared" si="76"/>
        <v xml:space="preserve">  </v>
      </c>
      <c r="AH101" s="4" t="str">
        <f t="shared" si="77"/>
        <v/>
      </c>
      <c r="AI101" s="4" t="str">
        <f t="shared" si="78"/>
        <v/>
      </c>
      <c r="AJ101" s="4" t="str">
        <f t="shared" si="79"/>
        <v/>
      </c>
      <c r="AK101" s="4" t="str">
        <f t="shared" si="80"/>
        <v/>
      </c>
      <c r="AL101" s="4" t="str">
        <f t="shared" si="81"/>
        <v/>
      </c>
      <c r="AM101" s="4" t="str">
        <f t="shared" si="82"/>
        <v/>
      </c>
      <c r="AN101" s="4" t="str">
        <f t="shared" si="83"/>
        <v/>
      </c>
      <c r="AO101" s="4" t="str">
        <f t="shared" si="84"/>
        <v/>
      </c>
      <c r="AP101" s="4" t="str">
        <f t="shared" si="85"/>
        <v/>
      </c>
      <c r="AQ101" s="4">
        <f t="shared" si="86"/>
        <v>0</v>
      </c>
      <c r="AR101" s="4" t="str">
        <f t="shared" si="87"/>
        <v>999:99.99</v>
      </c>
      <c r="AS101" s="4" t="str">
        <f t="shared" si="88"/>
        <v>999:99.99</v>
      </c>
      <c r="AT101" s="4" t="str">
        <f t="shared" si="89"/>
        <v>999:99.99</v>
      </c>
      <c r="AU101" s="4" t="str">
        <f t="shared" si="90"/>
        <v>999:99.99</v>
      </c>
      <c r="AV101" s="4">
        <f t="shared" si="99"/>
        <v>0</v>
      </c>
      <c r="AW101" s="4">
        <f t="shared" si="100"/>
        <v>0</v>
      </c>
      <c r="AX101" s="4">
        <f t="shared" si="101"/>
        <v>0</v>
      </c>
      <c r="AY101" s="4" t="str">
        <f t="shared" si="94"/>
        <v>19000100</v>
      </c>
      <c r="AZ101" s="4" t="str">
        <f t="shared" si="95"/>
        <v/>
      </c>
      <c r="BC101" s="4" t="str">
        <f t="shared" si="103"/>
        <v/>
      </c>
      <c r="BD101" s="4" t="str">
        <f t="shared" si="104"/>
        <v/>
      </c>
    </row>
    <row r="102" spans="1:56" ht="16.5" customHeight="1" x14ac:dyDescent="0.15">
      <c r="A102" s="7" t="str">
        <f t="shared" si="96"/>
        <v/>
      </c>
      <c r="B102" s="156"/>
      <c r="C102" s="157" t="s">
        <v>211</v>
      </c>
      <c r="D102" s="158"/>
      <c r="E102" s="158"/>
      <c r="F102" s="158"/>
      <c r="G102" s="158"/>
      <c r="H102" s="159"/>
      <c r="I102" s="160"/>
      <c r="J102" s="117"/>
      <c r="K102" s="101"/>
      <c r="L102" s="117"/>
      <c r="M102" s="101"/>
      <c r="N102" s="114"/>
      <c r="O102" s="101"/>
      <c r="P102" s="7" t="str">
        <f t="shared" si="66"/>
        <v/>
      </c>
      <c r="Q102" s="123" t="str">
        <f t="shared" si="67"/>
        <v/>
      </c>
      <c r="R102" s="123" t="str">
        <f>IF(ISERROR(VLOOKUP(AZ102,BA$6:$BB$41,2,0)),"",VLOOKUP(AZ102,BA$6:$BB$41,2,0))</f>
        <v/>
      </c>
      <c r="S102" s="12">
        <f t="shared" si="68"/>
        <v>0</v>
      </c>
      <c r="T102" s="12">
        <f t="shared" si="69"/>
        <v>0</v>
      </c>
      <c r="U102" s="4" t="str">
        <f t="shared" si="70"/>
        <v/>
      </c>
      <c r="V102" s="4" t="str">
        <f t="shared" si="71"/>
        <v/>
      </c>
      <c r="W102" s="6">
        <f t="shared" si="97"/>
        <v>0</v>
      </c>
      <c r="X102" s="6" t="str">
        <f t="shared" si="98"/>
        <v/>
      </c>
      <c r="Y102" s="4">
        <f t="shared" si="72"/>
        <v>0</v>
      </c>
      <c r="Z102" s="4">
        <f t="shared" si="41"/>
        <v>0</v>
      </c>
      <c r="AA102" s="4" t="str">
        <f t="shared" si="24"/>
        <v/>
      </c>
      <c r="AB102" s="4" t="str">
        <f t="shared" si="73"/>
        <v/>
      </c>
      <c r="AC102" s="12">
        <f t="shared" si="74"/>
        <v>0</v>
      </c>
      <c r="AD102" s="9" t="str">
        <f t="shared" si="102"/>
        <v/>
      </c>
      <c r="AE102" s="4">
        <v>5</v>
      </c>
      <c r="AF102" s="4" t="str">
        <f t="shared" si="75"/>
        <v xml:space="preserve"> </v>
      </c>
      <c r="AG102" s="4" t="str">
        <f t="shared" si="76"/>
        <v xml:space="preserve">  </v>
      </c>
      <c r="AH102" s="4" t="str">
        <f t="shared" si="77"/>
        <v/>
      </c>
      <c r="AI102" s="4" t="str">
        <f t="shared" si="78"/>
        <v/>
      </c>
      <c r="AJ102" s="4" t="str">
        <f t="shared" si="79"/>
        <v/>
      </c>
      <c r="AK102" s="4" t="str">
        <f t="shared" si="80"/>
        <v/>
      </c>
      <c r="AL102" s="4" t="str">
        <f t="shared" si="81"/>
        <v/>
      </c>
      <c r="AM102" s="4" t="str">
        <f t="shared" si="82"/>
        <v/>
      </c>
      <c r="AN102" s="4" t="str">
        <f t="shared" si="83"/>
        <v/>
      </c>
      <c r="AO102" s="4" t="str">
        <f t="shared" si="84"/>
        <v/>
      </c>
      <c r="AP102" s="4" t="str">
        <f t="shared" si="85"/>
        <v/>
      </c>
      <c r="AQ102" s="4">
        <f t="shared" si="86"/>
        <v>0</v>
      </c>
      <c r="AR102" s="4" t="str">
        <f t="shared" si="87"/>
        <v>999:99.99</v>
      </c>
      <c r="AS102" s="4" t="str">
        <f t="shared" si="88"/>
        <v>999:99.99</v>
      </c>
      <c r="AT102" s="4" t="str">
        <f t="shared" si="89"/>
        <v>999:99.99</v>
      </c>
      <c r="AU102" s="4" t="str">
        <f t="shared" si="90"/>
        <v>999:99.99</v>
      </c>
      <c r="AV102" s="4">
        <f t="shared" si="99"/>
        <v>0</v>
      </c>
      <c r="AW102" s="4">
        <f t="shared" si="100"/>
        <v>0</v>
      </c>
      <c r="AX102" s="4">
        <f t="shared" si="101"/>
        <v>0</v>
      </c>
      <c r="AY102" s="4" t="str">
        <f t="shared" si="94"/>
        <v>19000100</v>
      </c>
      <c r="AZ102" s="4" t="str">
        <f t="shared" si="95"/>
        <v/>
      </c>
      <c r="BC102" s="4" t="str">
        <f t="shared" si="103"/>
        <v/>
      </c>
      <c r="BD102" s="4" t="str">
        <f t="shared" si="104"/>
        <v/>
      </c>
    </row>
    <row r="103" spans="1:56" ht="16.5" customHeight="1" x14ac:dyDescent="0.15">
      <c r="A103" s="7" t="str">
        <f t="shared" si="96"/>
        <v/>
      </c>
      <c r="B103" s="156"/>
      <c r="C103" s="157" t="s">
        <v>211</v>
      </c>
      <c r="D103" s="158"/>
      <c r="E103" s="158"/>
      <c r="F103" s="158"/>
      <c r="G103" s="158"/>
      <c r="H103" s="159"/>
      <c r="I103" s="160"/>
      <c r="J103" s="117"/>
      <c r="K103" s="101"/>
      <c r="L103" s="117"/>
      <c r="M103" s="101"/>
      <c r="N103" s="114"/>
      <c r="O103" s="101"/>
      <c r="P103" s="7" t="str">
        <f t="shared" si="66"/>
        <v/>
      </c>
      <c r="Q103" s="123" t="str">
        <f t="shared" si="67"/>
        <v/>
      </c>
      <c r="R103" s="123" t="str">
        <f>IF(ISERROR(VLOOKUP(AZ103,BA$6:$BB$41,2,0)),"",VLOOKUP(AZ103,BA$6:$BB$41,2,0))</f>
        <v/>
      </c>
      <c r="S103" s="12">
        <f t="shared" si="68"/>
        <v>0</v>
      </c>
      <c r="T103" s="12">
        <f t="shared" si="69"/>
        <v>0</v>
      </c>
      <c r="U103" s="4" t="str">
        <f t="shared" si="70"/>
        <v/>
      </c>
      <c r="V103" s="4" t="str">
        <f t="shared" si="71"/>
        <v/>
      </c>
      <c r="W103" s="6">
        <f t="shared" si="97"/>
        <v>0</v>
      </c>
      <c r="X103" s="6" t="str">
        <f t="shared" si="98"/>
        <v/>
      </c>
      <c r="Y103" s="4">
        <f t="shared" si="72"/>
        <v>0</v>
      </c>
      <c r="Z103" s="4">
        <f t="shared" si="41"/>
        <v>0</v>
      </c>
      <c r="AA103" s="4" t="str">
        <f t="shared" si="24"/>
        <v/>
      </c>
      <c r="AB103" s="4" t="str">
        <f t="shared" si="73"/>
        <v/>
      </c>
      <c r="AC103" s="12">
        <f t="shared" si="74"/>
        <v>0</v>
      </c>
      <c r="AD103" s="9" t="str">
        <f t="shared" si="102"/>
        <v/>
      </c>
      <c r="AE103" s="4">
        <v>5</v>
      </c>
      <c r="AF103" s="4" t="str">
        <f t="shared" si="75"/>
        <v xml:space="preserve"> </v>
      </c>
      <c r="AG103" s="4" t="str">
        <f t="shared" si="76"/>
        <v xml:space="preserve">  </v>
      </c>
      <c r="AH103" s="4" t="str">
        <f t="shared" si="77"/>
        <v/>
      </c>
      <c r="AI103" s="4" t="str">
        <f t="shared" si="78"/>
        <v/>
      </c>
      <c r="AJ103" s="4" t="str">
        <f t="shared" si="79"/>
        <v/>
      </c>
      <c r="AK103" s="4" t="str">
        <f t="shared" si="80"/>
        <v/>
      </c>
      <c r="AL103" s="4" t="str">
        <f t="shared" si="81"/>
        <v/>
      </c>
      <c r="AM103" s="4" t="str">
        <f t="shared" si="82"/>
        <v/>
      </c>
      <c r="AN103" s="4" t="str">
        <f t="shared" si="83"/>
        <v/>
      </c>
      <c r="AO103" s="4" t="str">
        <f t="shared" si="84"/>
        <v/>
      </c>
      <c r="AP103" s="4" t="str">
        <f t="shared" si="85"/>
        <v/>
      </c>
      <c r="AQ103" s="4">
        <f t="shared" si="86"/>
        <v>0</v>
      </c>
      <c r="AR103" s="4" t="str">
        <f t="shared" si="87"/>
        <v>999:99.99</v>
      </c>
      <c r="AS103" s="4" t="str">
        <f t="shared" si="88"/>
        <v>999:99.99</v>
      </c>
      <c r="AT103" s="4" t="str">
        <f t="shared" si="89"/>
        <v>999:99.99</v>
      </c>
      <c r="AU103" s="4" t="str">
        <f t="shared" si="90"/>
        <v>999:99.99</v>
      </c>
      <c r="AV103" s="4">
        <f t="shared" si="99"/>
        <v>0</v>
      </c>
      <c r="AW103" s="4">
        <f t="shared" si="100"/>
        <v>0</v>
      </c>
      <c r="AX103" s="4">
        <f t="shared" si="101"/>
        <v>0</v>
      </c>
      <c r="AY103" s="4" t="str">
        <f t="shared" si="94"/>
        <v>19000100</v>
      </c>
      <c r="AZ103" s="4" t="str">
        <f t="shared" si="95"/>
        <v/>
      </c>
      <c r="BC103" s="4" t="str">
        <f t="shared" si="103"/>
        <v/>
      </c>
      <c r="BD103" s="4" t="str">
        <f t="shared" si="104"/>
        <v/>
      </c>
    </row>
    <row r="104" spans="1:56" ht="16.5" customHeight="1" x14ac:dyDescent="0.15">
      <c r="A104" s="7" t="str">
        <f t="shared" si="96"/>
        <v/>
      </c>
      <c r="B104" s="156"/>
      <c r="C104" s="157" t="s">
        <v>211</v>
      </c>
      <c r="D104" s="158"/>
      <c r="E104" s="158"/>
      <c r="F104" s="158"/>
      <c r="G104" s="158"/>
      <c r="H104" s="159"/>
      <c r="I104" s="160"/>
      <c r="J104" s="117"/>
      <c r="K104" s="101"/>
      <c r="L104" s="117"/>
      <c r="M104" s="101"/>
      <c r="N104" s="114"/>
      <c r="O104" s="101"/>
      <c r="P104" s="7" t="str">
        <f t="shared" si="66"/>
        <v/>
      </c>
      <c r="Q104" s="123" t="str">
        <f t="shared" si="67"/>
        <v/>
      </c>
      <c r="R104" s="123" t="str">
        <f>IF(ISERROR(VLOOKUP(AZ104,BA$6:$BB$41,2,0)),"",VLOOKUP(AZ104,BA$6:$BB$41,2,0))</f>
        <v/>
      </c>
      <c r="S104" s="12">
        <f t="shared" si="68"/>
        <v>0</v>
      </c>
      <c r="T104" s="12">
        <f t="shared" si="69"/>
        <v>0</v>
      </c>
      <c r="U104" s="4" t="str">
        <f t="shared" si="70"/>
        <v/>
      </c>
      <c r="V104" s="4" t="str">
        <f t="shared" si="71"/>
        <v/>
      </c>
      <c r="W104" s="6">
        <f t="shared" si="97"/>
        <v>0</v>
      </c>
      <c r="X104" s="6" t="str">
        <f t="shared" si="98"/>
        <v/>
      </c>
      <c r="Y104" s="4">
        <f t="shared" si="72"/>
        <v>0</v>
      </c>
      <c r="Z104" s="4">
        <f t="shared" si="41"/>
        <v>0</v>
      </c>
      <c r="AA104" s="4" t="str">
        <f t="shared" si="24"/>
        <v/>
      </c>
      <c r="AB104" s="4" t="str">
        <f t="shared" si="73"/>
        <v/>
      </c>
      <c r="AC104" s="12">
        <f t="shared" si="74"/>
        <v>0</v>
      </c>
      <c r="AD104" s="9" t="str">
        <f t="shared" si="102"/>
        <v/>
      </c>
      <c r="AE104" s="4">
        <v>5</v>
      </c>
      <c r="AF104" s="4" t="str">
        <f t="shared" si="75"/>
        <v xml:space="preserve"> </v>
      </c>
      <c r="AG104" s="4" t="str">
        <f t="shared" si="76"/>
        <v xml:space="preserve">  </v>
      </c>
      <c r="AH104" s="4" t="str">
        <f t="shared" si="77"/>
        <v/>
      </c>
      <c r="AI104" s="4" t="str">
        <f t="shared" si="78"/>
        <v/>
      </c>
      <c r="AJ104" s="4" t="str">
        <f t="shared" si="79"/>
        <v/>
      </c>
      <c r="AK104" s="4" t="str">
        <f t="shared" si="80"/>
        <v/>
      </c>
      <c r="AL104" s="4" t="str">
        <f t="shared" si="81"/>
        <v/>
      </c>
      <c r="AM104" s="4" t="str">
        <f t="shared" si="82"/>
        <v/>
      </c>
      <c r="AN104" s="4" t="str">
        <f t="shared" si="83"/>
        <v/>
      </c>
      <c r="AO104" s="4" t="str">
        <f t="shared" si="84"/>
        <v/>
      </c>
      <c r="AP104" s="4" t="str">
        <f t="shared" si="85"/>
        <v/>
      </c>
      <c r="AQ104" s="4">
        <f t="shared" si="86"/>
        <v>0</v>
      </c>
      <c r="AR104" s="4" t="str">
        <f t="shared" si="87"/>
        <v>999:99.99</v>
      </c>
      <c r="AS104" s="4" t="str">
        <f t="shared" si="88"/>
        <v>999:99.99</v>
      </c>
      <c r="AT104" s="4" t="str">
        <f t="shared" si="89"/>
        <v>999:99.99</v>
      </c>
      <c r="AU104" s="4" t="str">
        <f t="shared" si="90"/>
        <v>999:99.99</v>
      </c>
      <c r="AV104" s="4">
        <f t="shared" si="99"/>
        <v>0</v>
      </c>
      <c r="AW104" s="4">
        <f t="shared" si="100"/>
        <v>0</v>
      </c>
      <c r="AX104" s="4">
        <f t="shared" si="101"/>
        <v>0</v>
      </c>
      <c r="AY104" s="4" t="str">
        <f t="shared" si="94"/>
        <v>19000100</v>
      </c>
      <c r="AZ104" s="4" t="str">
        <f t="shared" si="95"/>
        <v/>
      </c>
      <c r="BC104" s="4" t="str">
        <f t="shared" si="103"/>
        <v/>
      </c>
      <c r="BD104" s="4" t="str">
        <f t="shared" si="104"/>
        <v/>
      </c>
    </row>
    <row r="105" spans="1:56" ht="16.5" customHeight="1" x14ac:dyDescent="0.15">
      <c r="A105" s="7" t="str">
        <f t="shared" si="96"/>
        <v/>
      </c>
      <c r="B105" s="156"/>
      <c r="C105" s="157" t="s">
        <v>211</v>
      </c>
      <c r="D105" s="158"/>
      <c r="E105" s="158"/>
      <c r="F105" s="158"/>
      <c r="G105" s="158"/>
      <c r="H105" s="159"/>
      <c r="I105" s="160"/>
      <c r="J105" s="117"/>
      <c r="K105" s="101"/>
      <c r="L105" s="117"/>
      <c r="M105" s="101"/>
      <c r="N105" s="114"/>
      <c r="O105" s="101"/>
      <c r="P105" s="7" t="str">
        <f t="shared" si="66"/>
        <v/>
      </c>
      <c r="Q105" s="123" t="str">
        <f t="shared" si="67"/>
        <v/>
      </c>
      <c r="R105" s="123" t="str">
        <f>IF(ISERROR(VLOOKUP(AZ105,BA$6:$BB$41,2,0)),"",VLOOKUP(AZ105,BA$6:$BB$41,2,0))</f>
        <v/>
      </c>
      <c r="S105" s="12">
        <f t="shared" si="68"/>
        <v>0</v>
      </c>
      <c r="T105" s="12">
        <f t="shared" si="69"/>
        <v>0</v>
      </c>
      <c r="U105" s="4" t="str">
        <f t="shared" si="70"/>
        <v/>
      </c>
      <c r="V105" s="4" t="str">
        <f t="shared" si="71"/>
        <v/>
      </c>
      <c r="W105" s="6">
        <f t="shared" si="97"/>
        <v>0</v>
      </c>
      <c r="X105" s="6" t="str">
        <f t="shared" si="98"/>
        <v/>
      </c>
      <c r="Y105" s="4">
        <f t="shared" si="72"/>
        <v>0</v>
      </c>
      <c r="Z105" s="4">
        <f t="shared" si="41"/>
        <v>0</v>
      </c>
      <c r="AA105" s="4" t="str">
        <f t="shared" si="24"/>
        <v/>
      </c>
      <c r="AB105" s="4" t="str">
        <f t="shared" si="73"/>
        <v/>
      </c>
      <c r="AC105" s="12">
        <f t="shared" si="74"/>
        <v>0</v>
      </c>
      <c r="AD105" s="9" t="str">
        <f t="shared" si="102"/>
        <v/>
      </c>
      <c r="AE105" s="4">
        <v>5</v>
      </c>
      <c r="AF105" s="4" t="str">
        <f t="shared" si="75"/>
        <v xml:space="preserve"> </v>
      </c>
      <c r="AG105" s="4" t="str">
        <f t="shared" si="76"/>
        <v xml:space="preserve">  </v>
      </c>
      <c r="AH105" s="4" t="str">
        <f t="shared" si="77"/>
        <v/>
      </c>
      <c r="AI105" s="4" t="str">
        <f t="shared" si="78"/>
        <v/>
      </c>
      <c r="AJ105" s="4" t="str">
        <f t="shared" si="79"/>
        <v/>
      </c>
      <c r="AK105" s="4" t="str">
        <f t="shared" si="80"/>
        <v/>
      </c>
      <c r="AL105" s="4" t="str">
        <f t="shared" si="81"/>
        <v/>
      </c>
      <c r="AM105" s="4" t="str">
        <f t="shared" si="82"/>
        <v/>
      </c>
      <c r="AN105" s="4" t="str">
        <f t="shared" si="83"/>
        <v/>
      </c>
      <c r="AO105" s="4" t="str">
        <f t="shared" si="84"/>
        <v/>
      </c>
      <c r="AP105" s="4" t="str">
        <f t="shared" si="85"/>
        <v/>
      </c>
      <c r="AQ105" s="4">
        <f t="shared" si="86"/>
        <v>0</v>
      </c>
      <c r="AR105" s="4" t="str">
        <f t="shared" si="87"/>
        <v>999:99.99</v>
      </c>
      <c r="AS105" s="4" t="str">
        <f t="shared" si="88"/>
        <v>999:99.99</v>
      </c>
      <c r="AT105" s="4" t="str">
        <f t="shared" si="89"/>
        <v>999:99.99</v>
      </c>
      <c r="AU105" s="4" t="str">
        <f t="shared" si="90"/>
        <v>999:99.99</v>
      </c>
      <c r="AV105" s="4">
        <f t="shared" si="99"/>
        <v>0</v>
      </c>
      <c r="AW105" s="4">
        <f t="shared" si="100"/>
        <v>0</v>
      </c>
      <c r="AX105" s="4">
        <f t="shared" si="101"/>
        <v>0</v>
      </c>
      <c r="AY105" s="4" t="str">
        <f t="shared" si="94"/>
        <v>19000100</v>
      </c>
      <c r="AZ105" s="4" t="str">
        <f t="shared" si="95"/>
        <v/>
      </c>
      <c r="BC105" s="4" t="str">
        <f t="shared" si="103"/>
        <v/>
      </c>
      <c r="BD105" s="4" t="str">
        <f t="shared" si="104"/>
        <v/>
      </c>
    </row>
    <row r="106" spans="1:56" ht="16.5" customHeight="1" x14ac:dyDescent="0.15">
      <c r="A106" s="7" t="str">
        <f t="shared" si="96"/>
        <v/>
      </c>
      <c r="B106" s="156"/>
      <c r="C106" s="157" t="s">
        <v>211</v>
      </c>
      <c r="D106" s="158"/>
      <c r="E106" s="158"/>
      <c r="F106" s="158"/>
      <c r="G106" s="158"/>
      <c r="H106" s="159"/>
      <c r="I106" s="160"/>
      <c r="J106" s="117"/>
      <c r="K106" s="101"/>
      <c r="L106" s="117"/>
      <c r="M106" s="101"/>
      <c r="N106" s="114"/>
      <c r="O106" s="101"/>
      <c r="P106" s="7" t="str">
        <f t="shared" si="66"/>
        <v/>
      </c>
      <c r="Q106" s="123" t="str">
        <f t="shared" si="67"/>
        <v/>
      </c>
      <c r="R106" s="123" t="str">
        <f>IF(ISERROR(VLOOKUP(AZ106,BA$6:$BB$41,2,0)),"",VLOOKUP(AZ106,BA$6:$BB$41,2,0))</f>
        <v/>
      </c>
      <c r="S106" s="12">
        <f t="shared" si="68"/>
        <v>0</v>
      </c>
      <c r="T106" s="12">
        <f t="shared" si="69"/>
        <v>0</v>
      </c>
      <c r="U106" s="4" t="str">
        <f t="shared" si="70"/>
        <v/>
      </c>
      <c r="V106" s="4" t="str">
        <f t="shared" si="71"/>
        <v/>
      </c>
      <c r="W106" s="6">
        <f t="shared" si="97"/>
        <v>0</v>
      </c>
      <c r="X106" s="6" t="str">
        <f t="shared" si="98"/>
        <v/>
      </c>
      <c r="Y106" s="4">
        <f t="shared" si="72"/>
        <v>0</v>
      </c>
      <c r="Z106" s="4">
        <f t="shared" ref="Z106:Z127" si="138">Z105+IF(AB106="",0,1)</f>
        <v>0</v>
      </c>
      <c r="AA106" s="4" t="str">
        <f t="shared" si="24"/>
        <v/>
      </c>
      <c r="AB106" s="4" t="str">
        <f t="shared" si="73"/>
        <v/>
      </c>
      <c r="AC106" s="12">
        <f t="shared" si="74"/>
        <v>0</v>
      </c>
      <c r="AD106" s="9" t="str">
        <f t="shared" si="102"/>
        <v/>
      </c>
      <c r="AE106" s="4">
        <v>5</v>
      </c>
      <c r="AF106" s="4" t="str">
        <f t="shared" si="75"/>
        <v xml:space="preserve"> </v>
      </c>
      <c r="AG106" s="4" t="str">
        <f t="shared" si="76"/>
        <v xml:space="preserve">  </v>
      </c>
      <c r="AH106" s="4" t="str">
        <f t="shared" si="77"/>
        <v/>
      </c>
      <c r="AI106" s="4" t="str">
        <f t="shared" si="78"/>
        <v/>
      </c>
      <c r="AJ106" s="4" t="str">
        <f t="shared" si="79"/>
        <v/>
      </c>
      <c r="AK106" s="4" t="str">
        <f t="shared" si="80"/>
        <v/>
      </c>
      <c r="AL106" s="4" t="str">
        <f t="shared" si="81"/>
        <v/>
      </c>
      <c r="AM106" s="4" t="str">
        <f t="shared" si="82"/>
        <v/>
      </c>
      <c r="AN106" s="4" t="str">
        <f t="shared" si="83"/>
        <v/>
      </c>
      <c r="AO106" s="4" t="str">
        <f t="shared" si="84"/>
        <v/>
      </c>
      <c r="AP106" s="4" t="str">
        <f t="shared" si="85"/>
        <v/>
      </c>
      <c r="AQ106" s="4">
        <f t="shared" si="86"/>
        <v>0</v>
      </c>
      <c r="AR106" s="4" t="str">
        <f t="shared" si="87"/>
        <v>999:99.99</v>
      </c>
      <c r="AS106" s="4" t="str">
        <f t="shared" si="88"/>
        <v>999:99.99</v>
      </c>
      <c r="AT106" s="4" t="str">
        <f t="shared" si="89"/>
        <v>999:99.99</v>
      </c>
      <c r="AU106" s="4" t="str">
        <f t="shared" si="90"/>
        <v>999:99.99</v>
      </c>
      <c r="AV106" s="4">
        <f t="shared" si="99"/>
        <v>0</v>
      </c>
      <c r="AW106" s="4">
        <f t="shared" si="100"/>
        <v>0</v>
      </c>
      <c r="AX106" s="4">
        <f t="shared" si="101"/>
        <v>0</v>
      </c>
      <c r="AY106" s="4" t="str">
        <f t="shared" si="94"/>
        <v>19000100</v>
      </c>
      <c r="AZ106" s="4" t="str">
        <f t="shared" si="95"/>
        <v/>
      </c>
      <c r="BC106" s="4" t="str">
        <f t="shared" si="103"/>
        <v/>
      </c>
      <c r="BD106" s="4" t="str">
        <f t="shared" si="104"/>
        <v/>
      </c>
    </row>
    <row r="107" spans="1:56" ht="16.5" customHeight="1" x14ac:dyDescent="0.15">
      <c r="A107" s="7" t="str">
        <f t="shared" si="96"/>
        <v/>
      </c>
      <c r="B107" s="156"/>
      <c r="C107" s="157" t="s">
        <v>211</v>
      </c>
      <c r="D107" s="158"/>
      <c r="E107" s="158"/>
      <c r="F107" s="158"/>
      <c r="G107" s="158"/>
      <c r="H107" s="159"/>
      <c r="I107" s="160"/>
      <c r="J107" s="117"/>
      <c r="K107" s="101"/>
      <c r="L107" s="117"/>
      <c r="M107" s="101"/>
      <c r="N107" s="114"/>
      <c r="O107" s="101"/>
      <c r="P107" s="7" t="str">
        <f t="shared" si="66"/>
        <v/>
      </c>
      <c r="Q107" s="123" t="str">
        <f t="shared" si="67"/>
        <v/>
      </c>
      <c r="R107" s="123" t="str">
        <f>IF(ISERROR(VLOOKUP(AZ107,BA$6:$BB$41,2,0)),"",VLOOKUP(AZ107,BA$6:$BB$41,2,0))</f>
        <v/>
      </c>
      <c r="S107" s="12">
        <f t="shared" si="68"/>
        <v>0</v>
      </c>
      <c r="T107" s="12">
        <f t="shared" si="69"/>
        <v>0</v>
      </c>
      <c r="U107" s="4" t="str">
        <f t="shared" si="70"/>
        <v/>
      </c>
      <c r="V107" s="4" t="str">
        <f t="shared" si="71"/>
        <v/>
      </c>
      <c r="W107" s="6">
        <f t="shared" si="97"/>
        <v>0</v>
      </c>
      <c r="X107" s="6" t="str">
        <f t="shared" si="98"/>
        <v/>
      </c>
      <c r="Y107" s="4">
        <f t="shared" si="72"/>
        <v>0</v>
      </c>
      <c r="Z107" s="4">
        <f t="shared" si="138"/>
        <v>0</v>
      </c>
      <c r="AA107" s="4" t="str">
        <f t="shared" si="24"/>
        <v/>
      </c>
      <c r="AB107" s="4" t="str">
        <f t="shared" si="73"/>
        <v/>
      </c>
      <c r="AC107" s="12">
        <f t="shared" si="74"/>
        <v>0</v>
      </c>
      <c r="AD107" s="9" t="str">
        <f t="shared" si="102"/>
        <v/>
      </c>
      <c r="AE107" s="4">
        <v>5</v>
      </c>
      <c r="AF107" s="4" t="str">
        <f t="shared" si="75"/>
        <v xml:space="preserve"> </v>
      </c>
      <c r="AG107" s="4" t="str">
        <f t="shared" si="76"/>
        <v xml:space="preserve">  </v>
      </c>
      <c r="AH107" s="4" t="str">
        <f t="shared" si="77"/>
        <v/>
      </c>
      <c r="AI107" s="4" t="str">
        <f t="shared" si="78"/>
        <v/>
      </c>
      <c r="AJ107" s="4" t="str">
        <f t="shared" si="79"/>
        <v/>
      </c>
      <c r="AK107" s="4" t="str">
        <f t="shared" si="80"/>
        <v/>
      </c>
      <c r="AL107" s="4" t="str">
        <f t="shared" si="81"/>
        <v/>
      </c>
      <c r="AM107" s="4" t="str">
        <f t="shared" si="82"/>
        <v/>
      </c>
      <c r="AN107" s="4" t="str">
        <f t="shared" si="83"/>
        <v/>
      </c>
      <c r="AO107" s="4" t="str">
        <f t="shared" si="84"/>
        <v/>
      </c>
      <c r="AP107" s="4" t="str">
        <f t="shared" si="85"/>
        <v/>
      </c>
      <c r="AQ107" s="4">
        <f t="shared" si="86"/>
        <v>0</v>
      </c>
      <c r="AR107" s="4" t="str">
        <f t="shared" si="87"/>
        <v>999:99.99</v>
      </c>
      <c r="AS107" s="4" t="str">
        <f t="shared" si="88"/>
        <v>999:99.99</v>
      </c>
      <c r="AT107" s="4" t="str">
        <f t="shared" si="89"/>
        <v>999:99.99</v>
      </c>
      <c r="AU107" s="4" t="str">
        <f t="shared" si="90"/>
        <v>999:99.99</v>
      </c>
      <c r="AV107" s="4">
        <f t="shared" si="99"/>
        <v>0</v>
      </c>
      <c r="AW107" s="4">
        <f t="shared" si="100"/>
        <v>0</v>
      </c>
      <c r="AX107" s="4">
        <f t="shared" si="101"/>
        <v>0</v>
      </c>
      <c r="AY107" s="4" t="str">
        <f t="shared" si="94"/>
        <v>19000100</v>
      </c>
      <c r="AZ107" s="4" t="str">
        <f t="shared" si="95"/>
        <v/>
      </c>
      <c r="BC107" s="4" t="str">
        <f t="shared" si="103"/>
        <v/>
      </c>
      <c r="BD107" s="4" t="str">
        <f t="shared" si="104"/>
        <v/>
      </c>
    </row>
    <row r="108" spans="1:56" ht="16.5" customHeight="1" x14ac:dyDescent="0.15">
      <c r="A108" s="7" t="str">
        <f t="shared" si="96"/>
        <v/>
      </c>
      <c r="B108" s="156"/>
      <c r="C108" s="157" t="s">
        <v>211</v>
      </c>
      <c r="D108" s="158"/>
      <c r="E108" s="158"/>
      <c r="F108" s="158"/>
      <c r="G108" s="158"/>
      <c r="H108" s="159"/>
      <c r="I108" s="160"/>
      <c r="J108" s="117"/>
      <c r="K108" s="101"/>
      <c r="L108" s="117"/>
      <c r="M108" s="101"/>
      <c r="N108" s="114"/>
      <c r="O108" s="101"/>
      <c r="P108" s="7" t="str">
        <f t="shared" si="66"/>
        <v/>
      </c>
      <c r="Q108" s="123" t="str">
        <f t="shared" si="67"/>
        <v/>
      </c>
      <c r="R108" s="123" t="str">
        <f>IF(ISERROR(VLOOKUP(AZ108,BA$6:$BB$41,2,0)),"",VLOOKUP(AZ108,BA$6:$BB$41,2,0))</f>
        <v/>
      </c>
      <c r="S108" s="12">
        <f t="shared" si="68"/>
        <v>0</v>
      </c>
      <c r="T108" s="12">
        <f t="shared" si="69"/>
        <v>0</v>
      </c>
      <c r="U108" s="4" t="str">
        <f t="shared" si="70"/>
        <v/>
      </c>
      <c r="V108" s="4" t="str">
        <f t="shared" si="71"/>
        <v/>
      </c>
      <c r="W108" s="6">
        <f t="shared" si="97"/>
        <v>0</v>
      </c>
      <c r="X108" s="6" t="str">
        <f t="shared" si="98"/>
        <v/>
      </c>
      <c r="Y108" s="4">
        <f t="shared" si="72"/>
        <v>0</v>
      </c>
      <c r="Z108" s="4">
        <f t="shared" si="138"/>
        <v>0</v>
      </c>
      <c r="AA108" s="4" t="str">
        <f t="shared" si="24"/>
        <v/>
      </c>
      <c r="AB108" s="4" t="str">
        <f t="shared" si="73"/>
        <v/>
      </c>
      <c r="AC108" s="12">
        <f t="shared" si="74"/>
        <v>0</v>
      </c>
      <c r="AD108" s="9" t="str">
        <f t="shared" si="102"/>
        <v/>
      </c>
      <c r="AE108" s="4">
        <v>5</v>
      </c>
      <c r="AF108" s="4" t="str">
        <f t="shared" si="75"/>
        <v xml:space="preserve"> </v>
      </c>
      <c r="AG108" s="4" t="str">
        <f t="shared" si="76"/>
        <v xml:space="preserve">  </v>
      </c>
      <c r="AH108" s="4" t="str">
        <f t="shared" si="77"/>
        <v/>
      </c>
      <c r="AI108" s="4" t="str">
        <f t="shared" si="78"/>
        <v/>
      </c>
      <c r="AJ108" s="4" t="str">
        <f t="shared" si="79"/>
        <v/>
      </c>
      <c r="AK108" s="4" t="str">
        <f t="shared" si="80"/>
        <v/>
      </c>
      <c r="AL108" s="4" t="str">
        <f t="shared" si="81"/>
        <v/>
      </c>
      <c r="AM108" s="4" t="str">
        <f t="shared" si="82"/>
        <v/>
      </c>
      <c r="AN108" s="4" t="str">
        <f t="shared" si="83"/>
        <v/>
      </c>
      <c r="AO108" s="4" t="str">
        <f t="shared" si="84"/>
        <v/>
      </c>
      <c r="AP108" s="4" t="str">
        <f t="shared" si="85"/>
        <v/>
      </c>
      <c r="AQ108" s="4">
        <f t="shared" si="86"/>
        <v>0</v>
      </c>
      <c r="AR108" s="4" t="str">
        <f t="shared" si="87"/>
        <v>999:99.99</v>
      </c>
      <c r="AS108" s="4" t="str">
        <f t="shared" si="88"/>
        <v>999:99.99</v>
      </c>
      <c r="AT108" s="4" t="str">
        <f t="shared" si="89"/>
        <v>999:99.99</v>
      </c>
      <c r="AU108" s="4" t="str">
        <f t="shared" si="90"/>
        <v>999:99.99</v>
      </c>
      <c r="AV108" s="4">
        <f t="shared" si="99"/>
        <v>0</v>
      </c>
      <c r="AW108" s="4">
        <f t="shared" si="100"/>
        <v>0</v>
      </c>
      <c r="AX108" s="4">
        <f t="shared" si="101"/>
        <v>0</v>
      </c>
      <c r="AY108" s="4" t="str">
        <f t="shared" si="94"/>
        <v>19000100</v>
      </c>
      <c r="AZ108" s="4" t="str">
        <f t="shared" si="95"/>
        <v/>
      </c>
      <c r="BC108" s="4" t="str">
        <f t="shared" si="103"/>
        <v/>
      </c>
      <c r="BD108" s="4" t="str">
        <f t="shared" si="104"/>
        <v/>
      </c>
    </row>
    <row r="109" spans="1:56" ht="16.5" customHeight="1" x14ac:dyDescent="0.15">
      <c r="A109" s="7" t="str">
        <f t="shared" si="96"/>
        <v/>
      </c>
      <c r="B109" s="156"/>
      <c r="C109" s="157" t="s">
        <v>211</v>
      </c>
      <c r="D109" s="158"/>
      <c r="E109" s="158"/>
      <c r="F109" s="158"/>
      <c r="G109" s="158"/>
      <c r="H109" s="159"/>
      <c r="I109" s="160"/>
      <c r="J109" s="117"/>
      <c r="K109" s="101"/>
      <c r="L109" s="117"/>
      <c r="M109" s="101"/>
      <c r="N109" s="114"/>
      <c r="O109" s="101"/>
      <c r="P109" s="7" t="str">
        <f t="shared" si="66"/>
        <v/>
      </c>
      <c r="Q109" s="123" t="str">
        <f t="shared" si="67"/>
        <v/>
      </c>
      <c r="R109" s="123" t="str">
        <f>IF(ISERROR(VLOOKUP(AZ109,BA$6:$BB$41,2,0)),"",VLOOKUP(AZ109,BA$6:$BB$41,2,0))</f>
        <v/>
      </c>
      <c r="S109" s="12">
        <f t="shared" si="68"/>
        <v>0</v>
      </c>
      <c r="T109" s="12">
        <f t="shared" si="69"/>
        <v>0</v>
      </c>
      <c r="U109" s="4" t="str">
        <f t="shared" si="70"/>
        <v/>
      </c>
      <c r="V109" s="4" t="str">
        <f t="shared" si="71"/>
        <v/>
      </c>
      <c r="W109" s="6">
        <f t="shared" si="97"/>
        <v>0</v>
      </c>
      <c r="X109" s="6" t="str">
        <f t="shared" si="98"/>
        <v/>
      </c>
      <c r="Y109" s="4">
        <f t="shared" si="72"/>
        <v>0</v>
      </c>
      <c r="Z109" s="4">
        <f t="shared" si="138"/>
        <v>0</v>
      </c>
      <c r="AA109" s="4" t="str">
        <f t="shared" si="24"/>
        <v/>
      </c>
      <c r="AB109" s="4" t="str">
        <f t="shared" si="73"/>
        <v/>
      </c>
      <c r="AC109" s="12">
        <f t="shared" si="74"/>
        <v>0</v>
      </c>
      <c r="AD109" s="9" t="str">
        <f t="shared" si="102"/>
        <v/>
      </c>
      <c r="AE109" s="4">
        <v>5</v>
      </c>
      <c r="AF109" s="4" t="str">
        <f t="shared" si="75"/>
        <v xml:space="preserve"> </v>
      </c>
      <c r="AG109" s="4" t="str">
        <f t="shared" si="76"/>
        <v xml:space="preserve">  </v>
      </c>
      <c r="AH109" s="4" t="str">
        <f t="shared" si="77"/>
        <v/>
      </c>
      <c r="AI109" s="4" t="str">
        <f t="shared" si="78"/>
        <v/>
      </c>
      <c r="AJ109" s="4" t="str">
        <f t="shared" si="79"/>
        <v/>
      </c>
      <c r="AK109" s="4" t="str">
        <f t="shared" si="80"/>
        <v/>
      </c>
      <c r="AL109" s="4" t="str">
        <f t="shared" si="81"/>
        <v/>
      </c>
      <c r="AM109" s="4" t="str">
        <f t="shared" si="82"/>
        <v/>
      </c>
      <c r="AN109" s="4" t="str">
        <f t="shared" si="83"/>
        <v/>
      </c>
      <c r="AO109" s="4" t="str">
        <f t="shared" si="84"/>
        <v/>
      </c>
      <c r="AP109" s="4" t="str">
        <f t="shared" si="85"/>
        <v/>
      </c>
      <c r="AQ109" s="4">
        <f t="shared" si="86"/>
        <v>0</v>
      </c>
      <c r="AR109" s="4" t="str">
        <f t="shared" si="87"/>
        <v>999:99.99</v>
      </c>
      <c r="AS109" s="4" t="str">
        <f t="shared" si="88"/>
        <v>999:99.99</v>
      </c>
      <c r="AT109" s="4" t="str">
        <f t="shared" si="89"/>
        <v>999:99.99</v>
      </c>
      <c r="AU109" s="4" t="str">
        <f t="shared" si="90"/>
        <v>999:99.99</v>
      </c>
      <c r="AV109" s="4">
        <f t="shared" si="99"/>
        <v>0</v>
      </c>
      <c r="AW109" s="4">
        <f t="shared" si="100"/>
        <v>0</v>
      </c>
      <c r="AX109" s="4">
        <f t="shared" si="101"/>
        <v>0</v>
      </c>
      <c r="AY109" s="4" t="str">
        <f t="shared" si="94"/>
        <v>19000100</v>
      </c>
      <c r="AZ109" s="4" t="str">
        <f t="shared" si="95"/>
        <v/>
      </c>
      <c r="BC109" s="4" t="str">
        <f t="shared" si="103"/>
        <v/>
      </c>
      <c r="BD109" s="4" t="str">
        <f t="shared" si="104"/>
        <v/>
      </c>
    </row>
    <row r="110" spans="1:56" ht="16.5" customHeight="1" x14ac:dyDescent="0.15">
      <c r="A110" s="7" t="str">
        <f t="shared" si="96"/>
        <v/>
      </c>
      <c r="B110" s="156"/>
      <c r="C110" s="157" t="s">
        <v>211</v>
      </c>
      <c r="D110" s="158"/>
      <c r="E110" s="158"/>
      <c r="F110" s="158"/>
      <c r="G110" s="158"/>
      <c r="H110" s="159"/>
      <c r="I110" s="160"/>
      <c r="J110" s="117"/>
      <c r="K110" s="101"/>
      <c r="L110" s="117"/>
      <c r="M110" s="101"/>
      <c r="N110" s="114"/>
      <c r="O110" s="101"/>
      <c r="P110" s="7" t="str">
        <f t="shared" si="66"/>
        <v/>
      </c>
      <c r="Q110" s="123" t="str">
        <f t="shared" si="67"/>
        <v/>
      </c>
      <c r="R110" s="123" t="str">
        <f>IF(ISERROR(VLOOKUP(AZ110,BA$6:$BB$41,2,0)),"",VLOOKUP(AZ110,BA$6:$BB$41,2,0))</f>
        <v/>
      </c>
      <c r="S110" s="12">
        <f t="shared" si="68"/>
        <v>0</v>
      </c>
      <c r="T110" s="12">
        <f t="shared" si="69"/>
        <v>0</v>
      </c>
      <c r="U110" s="4" t="str">
        <f t="shared" si="70"/>
        <v/>
      </c>
      <c r="V110" s="4" t="str">
        <f t="shared" si="71"/>
        <v/>
      </c>
      <c r="W110" s="6">
        <f t="shared" si="97"/>
        <v>0</v>
      </c>
      <c r="X110" s="6" t="str">
        <f t="shared" si="98"/>
        <v/>
      </c>
      <c r="Y110" s="4">
        <f t="shared" si="72"/>
        <v>0</v>
      </c>
      <c r="Z110" s="4">
        <f t="shared" si="138"/>
        <v>0</v>
      </c>
      <c r="AA110" s="4" t="str">
        <f t="shared" si="24"/>
        <v/>
      </c>
      <c r="AB110" s="4" t="str">
        <f t="shared" si="73"/>
        <v/>
      </c>
      <c r="AC110" s="12">
        <f t="shared" si="74"/>
        <v>0</v>
      </c>
      <c r="AD110" s="9" t="str">
        <f t="shared" si="102"/>
        <v/>
      </c>
      <c r="AE110" s="4">
        <v>5</v>
      </c>
      <c r="AF110" s="4" t="str">
        <f t="shared" si="75"/>
        <v xml:space="preserve"> </v>
      </c>
      <c r="AG110" s="4" t="str">
        <f t="shared" si="76"/>
        <v xml:space="preserve">  </v>
      </c>
      <c r="AH110" s="4" t="str">
        <f t="shared" si="77"/>
        <v/>
      </c>
      <c r="AI110" s="4" t="str">
        <f t="shared" si="78"/>
        <v/>
      </c>
      <c r="AJ110" s="4" t="str">
        <f t="shared" si="79"/>
        <v/>
      </c>
      <c r="AK110" s="4" t="str">
        <f t="shared" si="80"/>
        <v/>
      </c>
      <c r="AL110" s="4" t="str">
        <f t="shared" si="81"/>
        <v/>
      </c>
      <c r="AM110" s="4" t="str">
        <f t="shared" si="82"/>
        <v/>
      </c>
      <c r="AN110" s="4" t="str">
        <f t="shared" si="83"/>
        <v/>
      </c>
      <c r="AO110" s="4" t="str">
        <f t="shared" si="84"/>
        <v/>
      </c>
      <c r="AP110" s="4" t="str">
        <f t="shared" si="85"/>
        <v/>
      </c>
      <c r="AQ110" s="4">
        <f t="shared" si="86"/>
        <v>0</v>
      </c>
      <c r="AR110" s="4" t="str">
        <f t="shared" si="87"/>
        <v>999:99.99</v>
      </c>
      <c r="AS110" s="4" t="str">
        <f t="shared" si="88"/>
        <v>999:99.99</v>
      </c>
      <c r="AT110" s="4" t="str">
        <f t="shared" si="89"/>
        <v>999:99.99</v>
      </c>
      <c r="AU110" s="4" t="str">
        <f t="shared" si="90"/>
        <v>999:99.99</v>
      </c>
      <c r="AV110" s="4">
        <f t="shared" si="99"/>
        <v>0</v>
      </c>
      <c r="AW110" s="4">
        <f t="shared" si="100"/>
        <v>0</v>
      </c>
      <c r="AX110" s="4">
        <f t="shared" si="101"/>
        <v>0</v>
      </c>
      <c r="AY110" s="4" t="str">
        <f t="shared" si="94"/>
        <v>19000100</v>
      </c>
      <c r="AZ110" s="4" t="str">
        <f t="shared" si="95"/>
        <v/>
      </c>
      <c r="BC110" s="4" t="str">
        <f t="shared" si="103"/>
        <v/>
      </c>
      <c r="BD110" s="4" t="str">
        <f t="shared" si="104"/>
        <v/>
      </c>
    </row>
    <row r="111" spans="1:56" ht="16.5" customHeight="1" x14ac:dyDescent="0.15">
      <c r="A111" s="7" t="str">
        <f t="shared" si="96"/>
        <v/>
      </c>
      <c r="B111" s="156"/>
      <c r="C111" s="157" t="s">
        <v>211</v>
      </c>
      <c r="D111" s="158"/>
      <c r="E111" s="158"/>
      <c r="F111" s="158"/>
      <c r="G111" s="158"/>
      <c r="H111" s="159"/>
      <c r="I111" s="160"/>
      <c r="J111" s="117"/>
      <c r="K111" s="101"/>
      <c r="L111" s="117"/>
      <c r="M111" s="101"/>
      <c r="N111" s="114"/>
      <c r="O111" s="101"/>
      <c r="P111" s="7" t="str">
        <f t="shared" si="66"/>
        <v/>
      </c>
      <c r="Q111" s="123" t="str">
        <f t="shared" si="67"/>
        <v/>
      </c>
      <c r="R111" s="123" t="str">
        <f>IF(ISERROR(VLOOKUP(AZ111,BA$6:$BB$41,2,0)),"",VLOOKUP(AZ111,BA$6:$BB$41,2,0))</f>
        <v/>
      </c>
      <c r="S111" s="12">
        <f t="shared" si="68"/>
        <v>0</v>
      </c>
      <c r="T111" s="12">
        <f t="shared" si="69"/>
        <v>0</v>
      </c>
      <c r="U111" s="4" t="str">
        <f t="shared" si="70"/>
        <v/>
      </c>
      <c r="V111" s="4" t="str">
        <f t="shared" si="71"/>
        <v/>
      </c>
      <c r="W111" s="6">
        <f t="shared" si="97"/>
        <v>0</v>
      </c>
      <c r="X111" s="6" t="str">
        <f t="shared" si="98"/>
        <v/>
      </c>
      <c r="Y111" s="4">
        <f t="shared" si="72"/>
        <v>0</v>
      </c>
      <c r="Z111" s="4">
        <f t="shared" si="138"/>
        <v>0</v>
      </c>
      <c r="AA111" s="4" t="str">
        <f t="shared" ref="AA111:AA127" si="139">IF(AB111="","",Z111)</f>
        <v/>
      </c>
      <c r="AB111" s="4" t="str">
        <f t="shared" si="73"/>
        <v/>
      </c>
      <c r="AC111" s="12">
        <f t="shared" si="74"/>
        <v>0</v>
      </c>
      <c r="AD111" s="9" t="str">
        <f t="shared" si="102"/>
        <v/>
      </c>
      <c r="AE111" s="4">
        <v>5</v>
      </c>
      <c r="AF111" s="4" t="str">
        <f t="shared" si="75"/>
        <v xml:space="preserve"> </v>
      </c>
      <c r="AG111" s="4" t="str">
        <f t="shared" si="76"/>
        <v xml:space="preserve">  </v>
      </c>
      <c r="AH111" s="4" t="str">
        <f t="shared" si="77"/>
        <v/>
      </c>
      <c r="AI111" s="4" t="str">
        <f t="shared" si="78"/>
        <v/>
      </c>
      <c r="AJ111" s="4" t="str">
        <f t="shared" si="79"/>
        <v/>
      </c>
      <c r="AK111" s="4" t="str">
        <f t="shared" si="80"/>
        <v/>
      </c>
      <c r="AL111" s="4" t="str">
        <f t="shared" si="81"/>
        <v/>
      </c>
      <c r="AM111" s="4" t="str">
        <f t="shared" si="82"/>
        <v/>
      </c>
      <c r="AN111" s="4" t="str">
        <f t="shared" si="83"/>
        <v/>
      </c>
      <c r="AO111" s="4" t="str">
        <f t="shared" si="84"/>
        <v/>
      </c>
      <c r="AP111" s="4" t="str">
        <f t="shared" si="85"/>
        <v/>
      </c>
      <c r="AQ111" s="4">
        <f t="shared" si="86"/>
        <v>0</v>
      </c>
      <c r="AR111" s="4" t="str">
        <f t="shared" si="87"/>
        <v>999:99.99</v>
      </c>
      <c r="AS111" s="4" t="str">
        <f t="shared" si="88"/>
        <v>999:99.99</v>
      </c>
      <c r="AT111" s="4" t="str">
        <f t="shared" si="89"/>
        <v>999:99.99</v>
      </c>
      <c r="AU111" s="4" t="str">
        <f t="shared" si="90"/>
        <v>999:99.99</v>
      </c>
      <c r="AV111" s="4">
        <f t="shared" si="99"/>
        <v>0</v>
      </c>
      <c r="AW111" s="4">
        <f t="shared" si="100"/>
        <v>0</v>
      </c>
      <c r="AX111" s="4">
        <f t="shared" si="101"/>
        <v>0</v>
      </c>
      <c r="AY111" s="4" t="str">
        <f t="shared" si="94"/>
        <v>19000100</v>
      </c>
      <c r="AZ111" s="4" t="str">
        <f t="shared" si="95"/>
        <v/>
      </c>
      <c r="BC111" s="4" t="str">
        <f t="shared" si="103"/>
        <v/>
      </c>
      <c r="BD111" s="4" t="str">
        <f t="shared" si="104"/>
        <v/>
      </c>
    </row>
    <row r="112" spans="1:56" ht="16.5" customHeight="1" x14ac:dyDescent="0.15">
      <c r="A112" s="7" t="str">
        <f t="shared" si="96"/>
        <v/>
      </c>
      <c r="B112" s="156"/>
      <c r="C112" s="157" t="s">
        <v>211</v>
      </c>
      <c r="D112" s="158"/>
      <c r="E112" s="158"/>
      <c r="F112" s="158"/>
      <c r="G112" s="158"/>
      <c r="H112" s="159"/>
      <c r="I112" s="160"/>
      <c r="J112" s="117"/>
      <c r="K112" s="101"/>
      <c r="L112" s="117"/>
      <c r="M112" s="101"/>
      <c r="N112" s="114"/>
      <c r="O112" s="101"/>
      <c r="P112" s="7" t="str">
        <f t="shared" si="66"/>
        <v/>
      </c>
      <c r="Q112" s="123" t="str">
        <f t="shared" si="67"/>
        <v/>
      </c>
      <c r="R112" s="123" t="str">
        <f>IF(ISERROR(VLOOKUP(AZ112,BA$6:$BB$41,2,0)),"",VLOOKUP(AZ112,BA$6:$BB$41,2,0))</f>
        <v/>
      </c>
      <c r="S112" s="12">
        <f t="shared" si="68"/>
        <v>0</v>
      </c>
      <c r="T112" s="12">
        <f t="shared" si="69"/>
        <v>0</v>
      </c>
      <c r="U112" s="4" t="str">
        <f t="shared" si="70"/>
        <v/>
      </c>
      <c r="V112" s="4" t="str">
        <f t="shared" si="71"/>
        <v/>
      </c>
      <c r="W112" s="6">
        <f t="shared" si="97"/>
        <v>0</v>
      </c>
      <c r="X112" s="6" t="str">
        <f t="shared" si="98"/>
        <v/>
      </c>
      <c r="Y112" s="4">
        <f t="shared" si="72"/>
        <v>0</v>
      </c>
      <c r="Z112" s="4">
        <f t="shared" si="138"/>
        <v>0</v>
      </c>
      <c r="AA112" s="4" t="str">
        <f t="shared" si="139"/>
        <v/>
      </c>
      <c r="AB112" s="4" t="str">
        <f t="shared" si="73"/>
        <v/>
      </c>
      <c r="AC112" s="12">
        <f t="shared" si="74"/>
        <v>0</v>
      </c>
      <c r="AD112" s="9" t="str">
        <f t="shared" si="102"/>
        <v/>
      </c>
      <c r="AE112" s="4">
        <v>5</v>
      </c>
      <c r="AF112" s="4" t="str">
        <f t="shared" si="75"/>
        <v xml:space="preserve"> </v>
      </c>
      <c r="AG112" s="4" t="str">
        <f t="shared" si="76"/>
        <v xml:space="preserve">  </v>
      </c>
      <c r="AH112" s="4" t="str">
        <f t="shared" si="77"/>
        <v/>
      </c>
      <c r="AI112" s="4" t="str">
        <f t="shared" si="78"/>
        <v/>
      </c>
      <c r="AJ112" s="4" t="str">
        <f t="shared" si="79"/>
        <v/>
      </c>
      <c r="AK112" s="4" t="str">
        <f t="shared" si="80"/>
        <v/>
      </c>
      <c r="AL112" s="4" t="str">
        <f t="shared" si="81"/>
        <v/>
      </c>
      <c r="AM112" s="4" t="str">
        <f t="shared" si="82"/>
        <v/>
      </c>
      <c r="AN112" s="4" t="str">
        <f t="shared" si="83"/>
        <v/>
      </c>
      <c r="AO112" s="4" t="str">
        <f t="shared" si="84"/>
        <v/>
      </c>
      <c r="AP112" s="4" t="str">
        <f t="shared" si="85"/>
        <v/>
      </c>
      <c r="AQ112" s="4">
        <f t="shared" si="86"/>
        <v>0</v>
      </c>
      <c r="AR112" s="4" t="str">
        <f t="shared" si="87"/>
        <v>999:99.99</v>
      </c>
      <c r="AS112" s="4" t="str">
        <f t="shared" si="88"/>
        <v>999:99.99</v>
      </c>
      <c r="AT112" s="4" t="str">
        <f t="shared" si="89"/>
        <v>999:99.99</v>
      </c>
      <c r="AU112" s="4" t="str">
        <f t="shared" si="90"/>
        <v>999:99.99</v>
      </c>
      <c r="AV112" s="4">
        <f t="shared" si="99"/>
        <v>0</v>
      </c>
      <c r="AW112" s="4">
        <f t="shared" si="100"/>
        <v>0</v>
      </c>
      <c r="AX112" s="4">
        <f t="shared" si="101"/>
        <v>0</v>
      </c>
      <c r="AY112" s="4" t="str">
        <f t="shared" si="94"/>
        <v>19000100</v>
      </c>
      <c r="AZ112" s="4" t="str">
        <f t="shared" si="95"/>
        <v/>
      </c>
      <c r="BC112" s="4" t="str">
        <f t="shared" si="103"/>
        <v/>
      </c>
      <c r="BD112" s="4" t="str">
        <f t="shared" si="104"/>
        <v/>
      </c>
    </row>
    <row r="113" spans="1:56" ht="16.5" customHeight="1" x14ac:dyDescent="0.15">
      <c r="A113" s="7" t="str">
        <f t="shared" si="96"/>
        <v/>
      </c>
      <c r="B113" s="156"/>
      <c r="C113" s="157" t="s">
        <v>211</v>
      </c>
      <c r="D113" s="158"/>
      <c r="E113" s="158"/>
      <c r="F113" s="158"/>
      <c r="G113" s="158"/>
      <c r="H113" s="159"/>
      <c r="I113" s="160"/>
      <c r="J113" s="117"/>
      <c r="K113" s="101"/>
      <c r="L113" s="117"/>
      <c r="M113" s="101"/>
      <c r="N113" s="114"/>
      <c r="O113" s="101"/>
      <c r="P113" s="7" t="str">
        <f t="shared" si="66"/>
        <v/>
      </c>
      <c r="Q113" s="123" t="str">
        <f t="shared" si="67"/>
        <v/>
      </c>
      <c r="R113" s="123" t="str">
        <f>IF(ISERROR(VLOOKUP(AZ113,BA$6:$BB$41,2,0)),"",VLOOKUP(AZ113,BA$6:$BB$41,2,0))</f>
        <v/>
      </c>
      <c r="S113" s="12">
        <f t="shared" si="68"/>
        <v>0</v>
      </c>
      <c r="T113" s="12">
        <f t="shared" si="69"/>
        <v>0</v>
      </c>
      <c r="U113" s="4" t="str">
        <f t="shared" si="70"/>
        <v/>
      </c>
      <c r="V113" s="4" t="str">
        <f t="shared" si="71"/>
        <v/>
      </c>
      <c r="W113" s="6">
        <f t="shared" si="97"/>
        <v>0</v>
      </c>
      <c r="X113" s="6" t="str">
        <f t="shared" si="98"/>
        <v/>
      </c>
      <c r="Y113" s="4">
        <f t="shared" si="72"/>
        <v>0</v>
      </c>
      <c r="Z113" s="4">
        <f t="shared" si="138"/>
        <v>0</v>
      </c>
      <c r="AA113" s="4" t="str">
        <f t="shared" si="139"/>
        <v/>
      </c>
      <c r="AB113" s="4" t="str">
        <f t="shared" si="73"/>
        <v/>
      </c>
      <c r="AC113" s="12">
        <f t="shared" si="74"/>
        <v>0</v>
      </c>
      <c r="AD113" s="9" t="str">
        <f t="shared" si="102"/>
        <v/>
      </c>
      <c r="AE113" s="4">
        <v>5</v>
      </c>
      <c r="AF113" s="4" t="str">
        <f t="shared" si="75"/>
        <v xml:space="preserve"> </v>
      </c>
      <c r="AG113" s="4" t="str">
        <f t="shared" si="76"/>
        <v xml:space="preserve">  </v>
      </c>
      <c r="AH113" s="4" t="str">
        <f t="shared" si="77"/>
        <v/>
      </c>
      <c r="AI113" s="4" t="str">
        <f t="shared" si="78"/>
        <v/>
      </c>
      <c r="AJ113" s="4" t="str">
        <f t="shared" si="79"/>
        <v/>
      </c>
      <c r="AK113" s="4" t="str">
        <f t="shared" si="80"/>
        <v/>
      </c>
      <c r="AL113" s="4" t="str">
        <f t="shared" si="81"/>
        <v/>
      </c>
      <c r="AM113" s="4" t="str">
        <f t="shared" si="82"/>
        <v/>
      </c>
      <c r="AN113" s="4" t="str">
        <f t="shared" si="83"/>
        <v/>
      </c>
      <c r="AO113" s="4" t="str">
        <f t="shared" si="84"/>
        <v/>
      </c>
      <c r="AP113" s="4" t="str">
        <f t="shared" si="85"/>
        <v/>
      </c>
      <c r="AQ113" s="4">
        <f t="shared" si="86"/>
        <v>0</v>
      </c>
      <c r="AR113" s="4" t="str">
        <f t="shared" si="87"/>
        <v>999:99.99</v>
      </c>
      <c r="AS113" s="4" t="str">
        <f t="shared" si="88"/>
        <v>999:99.99</v>
      </c>
      <c r="AT113" s="4" t="str">
        <f t="shared" si="89"/>
        <v>999:99.99</v>
      </c>
      <c r="AU113" s="4" t="str">
        <f t="shared" si="90"/>
        <v>999:99.99</v>
      </c>
      <c r="AV113" s="4">
        <f t="shared" si="99"/>
        <v>0</v>
      </c>
      <c r="AW113" s="4">
        <f t="shared" si="100"/>
        <v>0</v>
      </c>
      <c r="AX113" s="4">
        <f t="shared" si="101"/>
        <v>0</v>
      </c>
      <c r="AY113" s="4" t="str">
        <f t="shared" si="94"/>
        <v>19000100</v>
      </c>
      <c r="AZ113" s="4" t="str">
        <f t="shared" si="95"/>
        <v/>
      </c>
      <c r="BC113" s="4" t="str">
        <f t="shared" si="103"/>
        <v/>
      </c>
      <c r="BD113" s="4" t="str">
        <f t="shared" si="104"/>
        <v/>
      </c>
    </row>
    <row r="114" spans="1:56" ht="16.5" customHeight="1" x14ac:dyDescent="0.15">
      <c r="A114" s="7" t="str">
        <f t="shared" si="96"/>
        <v/>
      </c>
      <c r="B114" s="156"/>
      <c r="C114" s="157" t="s">
        <v>211</v>
      </c>
      <c r="D114" s="158"/>
      <c r="E114" s="158"/>
      <c r="F114" s="158"/>
      <c r="G114" s="158"/>
      <c r="H114" s="159"/>
      <c r="I114" s="160"/>
      <c r="J114" s="117"/>
      <c r="K114" s="101"/>
      <c r="L114" s="117"/>
      <c r="M114" s="101"/>
      <c r="N114" s="114"/>
      <c r="O114" s="101"/>
      <c r="P114" s="7" t="str">
        <f t="shared" si="66"/>
        <v/>
      </c>
      <c r="Q114" s="123" t="str">
        <f t="shared" si="67"/>
        <v/>
      </c>
      <c r="R114" s="123" t="str">
        <f>IF(ISERROR(VLOOKUP(AZ114,BA$6:$BB$41,2,0)),"",VLOOKUP(AZ114,BA$6:$BB$41,2,0))</f>
        <v/>
      </c>
      <c r="S114" s="12">
        <f t="shared" si="68"/>
        <v>0</v>
      </c>
      <c r="T114" s="12">
        <f t="shared" si="69"/>
        <v>0</v>
      </c>
      <c r="U114" s="4" t="str">
        <f t="shared" si="70"/>
        <v/>
      </c>
      <c r="V114" s="4" t="str">
        <f t="shared" si="71"/>
        <v/>
      </c>
      <c r="W114" s="6">
        <f t="shared" si="97"/>
        <v>0</v>
      </c>
      <c r="X114" s="6" t="str">
        <f t="shared" si="98"/>
        <v/>
      </c>
      <c r="Y114" s="4">
        <f t="shared" si="72"/>
        <v>0</v>
      </c>
      <c r="Z114" s="4">
        <f t="shared" si="138"/>
        <v>0</v>
      </c>
      <c r="AA114" s="4" t="str">
        <f t="shared" si="139"/>
        <v/>
      </c>
      <c r="AB114" s="4" t="str">
        <f t="shared" si="73"/>
        <v/>
      </c>
      <c r="AC114" s="12">
        <f t="shared" si="74"/>
        <v>0</v>
      </c>
      <c r="AD114" s="9" t="str">
        <f t="shared" si="102"/>
        <v/>
      </c>
      <c r="AE114" s="4">
        <v>5</v>
      </c>
      <c r="AF114" s="4" t="str">
        <f t="shared" si="75"/>
        <v xml:space="preserve"> </v>
      </c>
      <c r="AG114" s="4" t="str">
        <f t="shared" si="76"/>
        <v xml:space="preserve">  </v>
      </c>
      <c r="AH114" s="4" t="str">
        <f t="shared" si="77"/>
        <v/>
      </c>
      <c r="AI114" s="4" t="str">
        <f t="shared" si="78"/>
        <v/>
      </c>
      <c r="AJ114" s="4" t="str">
        <f t="shared" si="79"/>
        <v/>
      </c>
      <c r="AK114" s="4" t="str">
        <f t="shared" si="80"/>
        <v/>
      </c>
      <c r="AL114" s="4" t="str">
        <f t="shared" si="81"/>
        <v/>
      </c>
      <c r="AM114" s="4" t="str">
        <f t="shared" si="82"/>
        <v/>
      </c>
      <c r="AN114" s="4" t="str">
        <f t="shared" si="83"/>
        <v/>
      </c>
      <c r="AO114" s="4" t="str">
        <f t="shared" si="84"/>
        <v/>
      </c>
      <c r="AP114" s="4" t="str">
        <f t="shared" si="85"/>
        <v/>
      </c>
      <c r="AQ114" s="4">
        <f t="shared" si="86"/>
        <v>0</v>
      </c>
      <c r="AR114" s="4" t="str">
        <f t="shared" si="87"/>
        <v>999:99.99</v>
      </c>
      <c r="AS114" s="4" t="str">
        <f t="shared" si="88"/>
        <v>999:99.99</v>
      </c>
      <c r="AT114" s="4" t="str">
        <f t="shared" si="89"/>
        <v>999:99.99</v>
      </c>
      <c r="AU114" s="4" t="str">
        <f t="shared" si="90"/>
        <v>999:99.99</v>
      </c>
      <c r="AV114" s="4">
        <f t="shared" si="99"/>
        <v>0</v>
      </c>
      <c r="AW114" s="4">
        <f t="shared" si="100"/>
        <v>0</v>
      </c>
      <c r="AX114" s="4">
        <f t="shared" si="101"/>
        <v>0</v>
      </c>
      <c r="AY114" s="4" t="str">
        <f t="shared" si="94"/>
        <v>19000100</v>
      </c>
      <c r="AZ114" s="4" t="str">
        <f t="shared" si="95"/>
        <v/>
      </c>
      <c r="BC114" s="4" t="str">
        <f t="shared" si="103"/>
        <v/>
      </c>
      <c r="BD114" s="4" t="str">
        <f t="shared" si="104"/>
        <v/>
      </c>
    </row>
    <row r="115" spans="1:56" ht="16.5" customHeight="1" x14ac:dyDescent="0.15">
      <c r="A115" s="7" t="str">
        <f t="shared" si="96"/>
        <v/>
      </c>
      <c r="B115" s="156"/>
      <c r="C115" s="157" t="s">
        <v>211</v>
      </c>
      <c r="D115" s="158"/>
      <c r="E115" s="158"/>
      <c r="F115" s="158"/>
      <c r="G115" s="158"/>
      <c r="H115" s="159"/>
      <c r="I115" s="160"/>
      <c r="J115" s="117"/>
      <c r="K115" s="101"/>
      <c r="L115" s="117"/>
      <c r="M115" s="101"/>
      <c r="N115" s="114"/>
      <c r="O115" s="101"/>
      <c r="P115" s="7" t="str">
        <f t="shared" si="66"/>
        <v/>
      </c>
      <c r="Q115" s="123" t="str">
        <f t="shared" si="67"/>
        <v/>
      </c>
      <c r="R115" s="123" t="str">
        <f>IF(ISERROR(VLOOKUP(AZ115,BA$6:$BB$41,2,0)),"",VLOOKUP(AZ115,BA$6:$BB$41,2,0))</f>
        <v/>
      </c>
      <c r="S115" s="12">
        <f t="shared" si="68"/>
        <v>0</v>
      </c>
      <c r="T115" s="12">
        <f t="shared" si="69"/>
        <v>0</v>
      </c>
      <c r="U115" s="4" t="str">
        <f t="shared" si="70"/>
        <v/>
      </c>
      <c r="V115" s="4" t="str">
        <f t="shared" si="71"/>
        <v/>
      </c>
      <c r="W115" s="6">
        <f t="shared" si="97"/>
        <v>0</v>
      </c>
      <c r="X115" s="6" t="str">
        <f t="shared" si="98"/>
        <v/>
      </c>
      <c r="Y115" s="4">
        <f t="shared" si="72"/>
        <v>0</v>
      </c>
      <c r="Z115" s="4">
        <f t="shared" si="138"/>
        <v>0</v>
      </c>
      <c r="AA115" s="4" t="str">
        <f t="shared" si="139"/>
        <v/>
      </c>
      <c r="AB115" s="4" t="str">
        <f t="shared" si="73"/>
        <v/>
      </c>
      <c r="AC115" s="12">
        <f t="shared" si="74"/>
        <v>0</v>
      </c>
      <c r="AD115" s="9" t="str">
        <f t="shared" si="102"/>
        <v/>
      </c>
      <c r="AE115" s="4">
        <v>5</v>
      </c>
      <c r="AF115" s="4" t="str">
        <f t="shared" si="75"/>
        <v xml:space="preserve"> </v>
      </c>
      <c r="AG115" s="4" t="str">
        <f t="shared" si="76"/>
        <v xml:space="preserve">  </v>
      </c>
      <c r="AH115" s="4" t="str">
        <f t="shared" si="77"/>
        <v/>
      </c>
      <c r="AI115" s="4" t="str">
        <f t="shared" si="78"/>
        <v/>
      </c>
      <c r="AJ115" s="4" t="str">
        <f t="shared" si="79"/>
        <v/>
      </c>
      <c r="AK115" s="4" t="str">
        <f t="shared" si="80"/>
        <v/>
      </c>
      <c r="AL115" s="4" t="str">
        <f t="shared" si="81"/>
        <v/>
      </c>
      <c r="AM115" s="4" t="str">
        <f t="shared" si="82"/>
        <v/>
      </c>
      <c r="AN115" s="4" t="str">
        <f t="shared" si="83"/>
        <v/>
      </c>
      <c r="AO115" s="4" t="str">
        <f t="shared" si="84"/>
        <v/>
      </c>
      <c r="AP115" s="4" t="str">
        <f t="shared" si="85"/>
        <v/>
      </c>
      <c r="AQ115" s="4">
        <f t="shared" si="86"/>
        <v>0</v>
      </c>
      <c r="AR115" s="4" t="str">
        <f t="shared" si="87"/>
        <v>999:99.99</v>
      </c>
      <c r="AS115" s="4" t="str">
        <f t="shared" si="88"/>
        <v>999:99.99</v>
      </c>
      <c r="AT115" s="4" t="str">
        <f t="shared" si="89"/>
        <v>999:99.99</v>
      </c>
      <c r="AU115" s="4" t="str">
        <f t="shared" si="90"/>
        <v>999:99.99</v>
      </c>
      <c r="AV115" s="4">
        <f t="shared" si="99"/>
        <v>0</v>
      </c>
      <c r="AW115" s="4">
        <f t="shared" si="100"/>
        <v>0</v>
      </c>
      <c r="AX115" s="4">
        <f t="shared" si="101"/>
        <v>0</v>
      </c>
      <c r="AY115" s="4" t="str">
        <f t="shared" si="94"/>
        <v>19000100</v>
      </c>
      <c r="AZ115" s="4" t="str">
        <f t="shared" si="95"/>
        <v/>
      </c>
      <c r="BC115" s="4" t="str">
        <f t="shared" si="103"/>
        <v/>
      </c>
      <c r="BD115" s="4" t="str">
        <f t="shared" si="104"/>
        <v/>
      </c>
    </row>
    <row r="116" spans="1:56" ht="16.5" customHeight="1" x14ac:dyDescent="0.15">
      <c r="A116" s="7" t="str">
        <f t="shared" si="96"/>
        <v/>
      </c>
      <c r="B116" s="156"/>
      <c r="C116" s="157" t="s">
        <v>211</v>
      </c>
      <c r="D116" s="158"/>
      <c r="E116" s="158"/>
      <c r="F116" s="158"/>
      <c r="G116" s="158"/>
      <c r="H116" s="159"/>
      <c r="I116" s="160"/>
      <c r="J116" s="117"/>
      <c r="K116" s="101"/>
      <c r="L116" s="117"/>
      <c r="M116" s="101"/>
      <c r="N116" s="114"/>
      <c r="O116" s="101"/>
      <c r="P116" s="7" t="str">
        <f t="shared" si="66"/>
        <v/>
      </c>
      <c r="Q116" s="123" t="str">
        <f t="shared" si="67"/>
        <v/>
      </c>
      <c r="R116" s="123" t="str">
        <f>IF(ISERROR(VLOOKUP(AZ116,BA$6:$BB$41,2,0)),"",VLOOKUP(AZ116,BA$6:$BB$41,2,0))</f>
        <v/>
      </c>
      <c r="S116" s="12">
        <f t="shared" si="68"/>
        <v>0</v>
      </c>
      <c r="T116" s="12">
        <f t="shared" si="69"/>
        <v>0</v>
      </c>
      <c r="U116" s="4" t="str">
        <f t="shared" si="70"/>
        <v/>
      </c>
      <c r="V116" s="4" t="str">
        <f t="shared" si="71"/>
        <v/>
      </c>
      <c r="W116" s="6">
        <f t="shared" si="97"/>
        <v>0</v>
      </c>
      <c r="X116" s="6" t="str">
        <f t="shared" si="98"/>
        <v/>
      </c>
      <c r="Y116" s="4">
        <f t="shared" si="72"/>
        <v>0</v>
      </c>
      <c r="Z116" s="4">
        <f t="shared" si="138"/>
        <v>0</v>
      </c>
      <c r="AA116" s="4" t="str">
        <f t="shared" si="139"/>
        <v/>
      </c>
      <c r="AB116" s="4" t="str">
        <f t="shared" si="73"/>
        <v/>
      </c>
      <c r="AC116" s="12">
        <f t="shared" si="74"/>
        <v>0</v>
      </c>
      <c r="AD116" s="9" t="str">
        <f t="shared" si="102"/>
        <v/>
      </c>
      <c r="AE116" s="4">
        <v>5</v>
      </c>
      <c r="AF116" s="4" t="str">
        <f t="shared" si="75"/>
        <v xml:space="preserve"> </v>
      </c>
      <c r="AG116" s="4" t="str">
        <f t="shared" si="76"/>
        <v xml:space="preserve">  </v>
      </c>
      <c r="AH116" s="4" t="str">
        <f t="shared" si="77"/>
        <v/>
      </c>
      <c r="AI116" s="4" t="str">
        <f t="shared" si="78"/>
        <v/>
      </c>
      <c r="AJ116" s="4" t="str">
        <f t="shared" si="79"/>
        <v/>
      </c>
      <c r="AK116" s="4" t="str">
        <f t="shared" si="80"/>
        <v/>
      </c>
      <c r="AL116" s="4" t="str">
        <f t="shared" si="81"/>
        <v/>
      </c>
      <c r="AM116" s="4" t="str">
        <f t="shared" si="82"/>
        <v/>
      </c>
      <c r="AN116" s="4" t="str">
        <f t="shared" si="83"/>
        <v/>
      </c>
      <c r="AO116" s="4" t="str">
        <f t="shared" si="84"/>
        <v/>
      </c>
      <c r="AP116" s="4" t="str">
        <f t="shared" si="85"/>
        <v/>
      </c>
      <c r="AQ116" s="4">
        <f t="shared" si="86"/>
        <v>0</v>
      </c>
      <c r="AR116" s="4" t="str">
        <f t="shared" si="87"/>
        <v>999:99.99</v>
      </c>
      <c r="AS116" s="4" t="str">
        <f t="shared" si="88"/>
        <v>999:99.99</v>
      </c>
      <c r="AT116" s="4" t="str">
        <f t="shared" si="89"/>
        <v>999:99.99</v>
      </c>
      <c r="AU116" s="4" t="str">
        <f t="shared" si="90"/>
        <v>999:99.99</v>
      </c>
      <c r="AV116" s="4">
        <f t="shared" si="99"/>
        <v>0</v>
      </c>
      <c r="AW116" s="4">
        <f t="shared" si="100"/>
        <v>0</v>
      </c>
      <c r="AX116" s="4">
        <f t="shared" si="101"/>
        <v>0</v>
      </c>
      <c r="AY116" s="4" t="str">
        <f t="shared" si="94"/>
        <v>19000100</v>
      </c>
      <c r="AZ116" s="4" t="str">
        <f t="shared" si="95"/>
        <v/>
      </c>
      <c r="BC116" s="4" t="str">
        <f t="shared" si="103"/>
        <v/>
      </c>
      <c r="BD116" s="4" t="str">
        <f t="shared" si="104"/>
        <v/>
      </c>
    </row>
    <row r="117" spans="1:56" ht="16.5" customHeight="1" x14ac:dyDescent="0.15">
      <c r="A117" s="7" t="str">
        <f t="shared" si="96"/>
        <v/>
      </c>
      <c r="B117" s="156"/>
      <c r="C117" s="157" t="s">
        <v>211</v>
      </c>
      <c r="D117" s="158"/>
      <c r="E117" s="158"/>
      <c r="F117" s="158"/>
      <c r="G117" s="158"/>
      <c r="H117" s="159"/>
      <c r="I117" s="160"/>
      <c r="J117" s="117"/>
      <c r="K117" s="101"/>
      <c r="L117" s="117"/>
      <c r="M117" s="101"/>
      <c r="N117" s="114"/>
      <c r="O117" s="101"/>
      <c r="P117" s="7" t="str">
        <f t="shared" si="66"/>
        <v/>
      </c>
      <c r="Q117" s="123" t="str">
        <f t="shared" si="67"/>
        <v/>
      </c>
      <c r="R117" s="123" t="str">
        <f>IF(ISERROR(VLOOKUP(AZ117,BA$6:$BB$41,2,0)),"",VLOOKUP(AZ117,BA$6:$BB$41,2,0))</f>
        <v/>
      </c>
      <c r="S117" s="12">
        <f t="shared" si="68"/>
        <v>0</v>
      </c>
      <c r="T117" s="12">
        <f t="shared" si="69"/>
        <v>0</v>
      </c>
      <c r="U117" s="4" t="str">
        <f t="shared" si="70"/>
        <v/>
      </c>
      <c r="V117" s="4" t="str">
        <f t="shared" si="71"/>
        <v/>
      </c>
      <c r="W117" s="6">
        <f t="shared" si="97"/>
        <v>0</v>
      </c>
      <c r="X117" s="6" t="str">
        <f t="shared" si="98"/>
        <v/>
      </c>
      <c r="Y117" s="4">
        <f t="shared" si="72"/>
        <v>0</v>
      </c>
      <c r="Z117" s="4">
        <f t="shared" si="138"/>
        <v>0</v>
      </c>
      <c r="AA117" s="4" t="str">
        <f t="shared" si="139"/>
        <v/>
      </c>
      <c r="AB117" s="4" t="str">
        <f t="shared" si="73"/>
        <v/>
      </c>
      <c r="AC117" s="12">
        <f t="shared" si="74"/>
        <v>0</v>
      </c>
      <c r="AD117" s="9" t="str">
        <f t="shared" si="102"/>
        <v/>
      </c>
      <c r="AE117" s="4">
        <v>5</v>
      </c>
      <c r="AF117" s="4" t="str">
        <f t="shared" si="75"/>
        <v xml:space="preserve"> </v>
      </c>
      <c r="AG117" s="4" t="str">
        <f t="shared" si="76"/>
        <v xml:space="preserve">  </v>
      </c>
      <c r="AH117" s="4" t="str">
        <f t="shared" si="77"/>
        <v/>
      </c>
      <c r="AI117" s="4" t="str">
        <f t="shared" si="78"/>
        <v/>
      </c>
      <c r="AJ117" s="4" t="str">
        <f t="shared" si="79"/>
        <v/>
      </c>
      <c r="AK117" s="4" t="str">
        <f t="shared" si="80"/>
        <v/>
      </c>
      <c r="AL117" s="4" t="str">
        <f t="shared" si="81"/>
        <v/>
      </c>
      <c r="AM117" s="4" t="str">
        <f t="shared" si="82"/>
        <v/>
      </c>
      <c r="AN117" s="4" t="str">
        <f t="shared" si="83"/>
        <v/>
      </c>
      <c r="AO117" s="4" t="str">
        <f t="shared" si="84"/>
        <v/>
      </c>
      <c r="AP117" s="4" t="str">
        <f t="shared" si="85"/>
        <v/>
      </c>
      <c r="AQ117" s="4">
        <f t="shared" si="86"/>
        <v>0</v>
      </c>
      <c r="AR117" s="4" t="str">
        <f t="shared" si="87"/>
        <v>999:99.99</v>
      </c>
      <c r="AS117" s="4" t="str">
        <f t="shared" si="88"/>
        <v>999:99.99</v>
      </c>
      <c r="AT117" s="4" t="str">
        <f t="shared" si="89"/>
        <v>999:99.99</v>
      </c>
      <c r="AU117" s="4" t="str">
        <f t="shared" si="90"/>
        <v>999:99.99</v>
      </c>
      <c r="AV117" s="4">
        <f t="shared" si="99"/>
        <v>0</v>
      </c>
      <c r="AW117" s="4">
        <f t="shared" si="100"/>
        <v>0</v>
      </c>
      <c r="AX117" s="4">
        <f t="shared" si="101"/>
        <v>0</v>
      </c>
      <c r="AY117" s="4" t="str">
        <f t="shared" si="94"/>
        <v>19000100</v>
      </c>
      <c r="AZ117" s="4" t="str">
        <f t="shared" si="95"/>
        <v/>
      </c>
      <c r="BC117" s="4" t="str">
        <f t="shared" si="103"/>
        <v/>
      </c>
      <c r="BD117" s="4" t="str">
        <f t="shared" si="104"/>
        <v/>
      </c>
    </row>
    <row r="118" spans="1:56" ht="16.5" customHeight="1" x14ac:dyDescent="0.15">
      <c r="A118" s="7" t="str">
        <f t="shared" si="96"/>
        <v/>
      </c>
      <c r="B118" s="156"/>
      <c r="C118" s="157" t="s">
        <v>211</v>
      </c>
      <c r="D118" s="158"/>
      <c r="E118" s="158"/>
      <c r="F118" s="158"/>
      <c r="G118" s="158"/>
      <c r="H118" s="159"/>
      <c r="I118" s="160"/>
      <c r="J118" s="117"/>
      <c r="K118" s="101"/>
      <c r="L118" s="117"/>
      <c r="M118" s="101"/>
      <c r="N118" s="114"/>
      <c r="O118" s="101"/>
      <c r="P118" s="7" t="str">
        <f t="shared" si="66"/>
        <v/>
      </c>
      <c r="Q118" s="123" t="str">
        <f t="shared" si="67"/>
        <v/>
      </c>
      <c r="R118" s="123" t="str">
        <f>IF(ISERROR(VLOOKUP(AZ118,BA$6:$BB$41,2,0)),"",VLOOKUP(AZ118,BA$6:$BB$41,2,0))</f>
        <v/>
      </c>
      <c r="S118" s="12">
        <f t="shared" si="68"/>
        <v>0</v>
      </c>
      <c r="T118" s="12">
        <f t="shared" si="69"/>
        <v>0</v>
      </c>
      <c r="U118" s="4" t="str">
        <f t="shared" si="70"/>
        <v/>
      </c>
      <c r="V118" s="4" t="str">
        <f t="shared" si="71"/>
        <v/>
      </c>
      <c r="W118" s="6">
        <f t="shared" si="97"/>
        <v>0</v>
      </c>
      <c r="X118" s="6" t="str">
        <f t="shared" si="98"/>
        <v/>
      </c>
      <c r="Y118" s="4">
        <f t="shared" si="72"/>
        <v>0</v>
      </c>
      <c r="Z118" s="4">
        <f t="shared" si="138"/>
        <v>0</v>
      </c>
      <c r="AA118" s="4" t="str">
        <f t="shared" si="139"/>
        <v/>
      </c>
      <c r="AB118" s="4" t="str">
        <f t="shared" si="73"/>
        <v/>
      </c>
      <c r="AC118" s="12">
        <f t="shared" si="74"/>
        <v>0</v>
      </c>
      <c r="AD118" s="9" t="str">
        <f t="shared" si="102"/>
        <v/>
      </c>
      <c r="AE118" s="4">
        <v>5</v>
      </c>
      <c r="AF118" s="4" t="str">
        <f t="shared" si="75"/>
        <v xml:space="preserve"> </v>
      </c>
      <c r="AG118" s="4" t="str">
        <f t="shared" si="76"/>
        <v xml:space="preserve">  </v>
      </c>
      <c r="AH118" s="4" t="str">
        <f t="shared" si="77"/>
        <v/>
      </c>
      <c r="AI118" s="4" t="str">
        <f t="shared" si="78"/>
        <v/>
      </c>
      <c r="AJ118" s="4" t="str">
        <f t="shared" si="79"/>
        <v/>
      </c>
      <c r="AK118" s="4" t="str">
        <f t="shared" si="80"/>
        <v/>
      </c>
      <c r="AL118" s="4" t="str">
        <f t="shared" si="81"/>
        <v/>
      </c>
      <c r="AM118" s="4" t="str">
        <f t="shared" si="82"/>
        <v/>
      </c>
      <c r="AN118" s="4" t="str">
        <f t="shared" si="83"/>
        <v/>
      </c>
      <c r="AO118" s="4" t="str">
        <f t="shared" si="84"/>
        <v/>
      </c>
      <c r="AP118" s="4" t="str">
        <f t="shared" si="85"/>
        <v/>
      </c>
      <c r="AQ118" s="4">
        <f t="shared" si="86"/>
        <v>0</v>
      </c>
      <c r="AR118" s="4" t="str">
        <f t="shared" si="87"/>
        <v>999:99.99</v>
      </c>
      <c r="AS118" s="4" t="str">
        <f t="shared" si="88"/>
        <v>999:99.99</v>
      </c>
      <c r="AT118" s="4" t="str">
        <f t="shared" si="89"/>
        <v>999:99.99</v>
      </c>
      <c r="AU118" s="4" t="str">
        <f t="shared" si="90"/>
        <v>999:99.99</v>
      </c>
      <c r="AV118" s="4">
        <f t="shared" si="99"/>
        <v>0</v>
      </c>
      <c r="AW118" s="4">
        <f t="shared" si="100"/>
        <v>0</v>
      </c>
      <c r="AX118" s="4">
        <f t="shared" si="101"/>
        <v>0</v>
      </c>
      <c r="AY118" s="4" t="str">
        <f t="shared" si="94"/>
        <v>19000100</v>
      </c>
      <c r="AZ118" s="4" t="str">
        <f t="shared" si="95"/>
        <v/>
      </c>
      <c r="BC118" s="4" t="str">
        <f t="shared" si="103"/>
        <v/>
      </c>
      <c r="BD118" s="4" t="str">
        <f t="shared" si="104"/>
        <v/>
      </c>
    </row>
    <row r="119" spans="1:56" ht="16.5" customHeight="1" x14ac:dyDescent="0.15">
      <c r="A119" s="7" t="str">
        <f t="shared" si="96"/>
        <v/>
      </c>
      <c r="B119" s="156"/>
      <c r="C119" s="157" t="s">
        <v>211</v>
      </c>
      <c r="D119" s="158"/>
      <c r="E119" s="158"/>
      <c r="F119" s="158"/>
      <c r="G119" s="158"/>
      <c r="H119" s="159"/>
      <c r="I119" s="160"/>
      <c r="J119" s="117"/>
      <c r="K119" s="101"/>
      <c r="L119" s="117"/>
      <c r="M119" s="101"/>
      <c r="N119" s="114"/>
      <c r="O119" s="101"/>
      <c r="P119" s="7" t="str">
        <f t="shared" si="66"/>
        <v/>
      </c>
      <c r="Q119" s="123" t="str">
        <f t="shared" si="67"/>
        <v/>
      </c>
      <c r="R119" s="123" t="str">
        <f>IF(ISERROR(VLOOKUP(AZ119,BA$6:$BB$41,2,0)),"",VLOOKUP(AZ119,BA$6:$BB$41,2,0))</f>
        <v/>
      </c>
      <c r="S119" s="12">
        <f t="shared" si="68"/>
        <v>0</v>
      </c>
      <c r="T119" s="12">
        <f t="shared" si="69"/>
        <v>0</v>
      </c>
      <c r="U119" s="4" t="str">
        <f t="shared" si="70"/>
        <v/>
      </c>
      <c r="V119" s="4" t="str">
        <f t="shared" si="71"/>
        <v/>
      </c>
      <c r="W119" s="6">
        <f t="shared" si="97"/>
        <v>0</v>
      </c>
      <c r="X119" s="6" t="str">
        <f t="shared" si="98"/>
        <v/>
      </c>
      <c r="Y119" s="4">
        <f t="shared" si="72"/>
        <v>0</v>
      </c>
      <c r="Z119" s="4">
        <f t="shared" si="138"/>
        <v>0</v>
      </c>
      <c r="AA119" s="4" t="str">
        <f t="shared" si="139"/>
        <v/>
      </c>
      <c r="AB119" s="4" t="str">
        <f t="shared" si="73"/>
        <v/>
      </c>
      <c r="AC119" s="12">
        <f t="shared" si="74"/>
        <v>0</v>
      </c>
      <c r="AD119" s="9" t="str">
        <f t="shared" si="102"/>
        <v/>
      </c>
      <c r="AE119" s="4">
        <v>5</v>
      </c>
      <c r="AF119" s="4" t="str">
        <f t="shared" si="75"/>
        <v xml:space="preserve"> </v>
      </c>
      <c r="AG119" s="4" t="str">
        <f t="shared" si="76"/>
        <v xml:space="preserve">  </v>
      </c>
      <c r="AH119" s="4" t="str">
        <f t="shared" si="77"/>
        <v/>
      </c>
      <c r="AI119" s="4" t="str">
        <f t="shared" si="78"/>
        <v/>
      </c>
      <c r="AJ119" s="4" t="str">
        <f t="shared" si="79"/>
        <v/>
      </c>
      <c r="AK119" s="4" t="str">
        <f t="shared" si="80"/>
        <v/>
      </c>
      <c r="AL119" s="4" t="str">
        <f t="shared" si="81"/>
        <v/>
      </c>
      <c r="AM119" s="4" t="str">
        <f t="shared" si="82"/>
        <v/>
      </c>
      <c r="AN119" s="4" t="str">
        <f t="shared" si="83"/>
        <v/>
      </c>
      <c r="AO119" s="4" t="str">
        <f t="shared" si="84"/>
        <v/>
      </c>
      <c r="AP119" s="4" t="str">
        <f t="shared" si="85"/>
        <v/>
      </c>
      <c r="AQ119" s="4">
        <f t="shared" si="86"/>
        <v>0</v>
      </c>
      <c r="AR119" s="4" t="str">
        <f t="shared" si="87"/>
        <v>999:99.99</v>
      </c>
      <c r="AS119" s="4" t="str">
        <f t="shared" si="88"/>
        <v>999:99.99</v>
      </c>
      <c r="AT119" s="4" t="str">
        <f t="shared" si="89"/>
        <v>999:99.99</v>
      </c>
      <c r="AU119" s="4" t="str">
        <f t="shared" si="90"/>
        <v>999:99.99</v>
      </c>
      <c r="AV119" s="4">
        <f t="shared" si="99"/>
        <v>0</v>
      </c>
      <c r="AW119" s="4">
        <f t="shared" si="100"/>
        <v>0</v>
      </c>
      <c r="AX119" s="4">
        <f t="shared" si="101"/>
        <v>0</v>
      </c>
      <c r="AY119" s="4" t="str">
        <f t="shared" si="94"/>
        <v>19000100</v>
      </c>
      <c r="AZ119" s="4" t="str">
        <f t="shared" si="95"/>
        <v/>
      </c>
      <c r="BC119" s="4" t="str">
        <f t="shared" si="103"/>
        <v/>
      </c>
      <c r="BD119" s="4" t="str">
        <f t="shared" si="104"/>
        <v/>
      </c>
    </row>
    <row r="120" spans="1:56" ht="16.5" customHeight="1" x14ac:dyDescent="0.15">
      <c r="A120" s="7" t="str">
        <f t="shared" si="96"/>
        <v/>
      </c>
      <c r="B120" s="156"/>
      <c r="C120" s="157" t="s">
        <v>211</v>
      </c>
      <c r="D120" s="158"/>
      <c r="E120" s="158"/>
      <c r="F120" s="158"/>
      <c r="G120" s="158"/>
      <c r="H120" s="159"/>
      <c r="I120" s="160"/>
      <c r="J120" s="117"/>
      <c r="K120" s="101"/>
      <c r="L120" s="117"/>
      <c r="M120" s="101"/>
      <c r="N120" s="114"/>
      <c r="O120" s="101"/>
      <c r="P120" s="7" t="str">
        <f t="shared" si="66"/>
        <v/>
      </c>
      <c r="Q120" s="123" t="str">
        <f t="shared" si="67"/>
        <v/>
      </c>
      <c r="R120" s="123" t="str">
        <f>IF(ISERROR(VLOOKUP(AZ120,BA$6:$BB$41,2,0)),"",VLOOKUP(AZ120,BA$6:$BB$41,2,0))</f>
        <v/>
      </c>
      <c r="S120" s="12">
        <f t="shared" si="68"/>
        <v>0</v>
      </c>
      <c r="T120" s="12">
        <f t="shared" si="69"/>
        <v>0</v>
      </c>
      <c r="U120" s="4" t="str">
        <f t="shared" si="70"/>
        <v/>
      </c>
      <c r="V120" s="4" t="str">
        <f t="shared" si="71"/>
        <v/>
      </c>
      <c r="W120" s="6">
        <f t="shared" si="97"/>
        <v>0</v>
      </c>
      <c r="X120" s="6" t="str">
        <f t="shared" si="98"/>
        <v/>
      </c>
      <c r="Y120" s="4">
        <f t="shared" si="72"/>
        <v>0</v>
      </c>
      <c r="Z120" s="4">
        <f t="shared" si="138"/>
        <v>0</v>
      </c>
      <c r="AA120" s="4" t="str">
        <f t="shared" si="139"/>
        <v/>
      </c>
      <c r="AB120" s="4" t="str">
        <f t="shared" si="73"/>
        <v/>
      </c>
      <c r="AC120" s="12">
        <f t="shared" si="74"/>
        <v>0</v>
      </c>
      <c r="AD120" s="9" t="str">
        <f t="shared" si="102"/>
        <v/>
      </c>
      <c r="AE120" s="4">
        <v>5</v>
      </c>
      <c r="AF120" s="4" t="str">
        <f t="shared" si="75"/>
        <v xml:space="preserve"> </v>
      </c>
      <c r="AG120" s="4" t="str">
        <f t="shared" si="76"/>
        <v xml:space="preserve">  </v>
      </c>
      <c r="AH120" s="4" t="str">
        <f t="shared" si="77"/>
        <v/>
      </c>
      <c r="AI120" s="4" t="str">
        <f t="shared" si="78"/>
        <v/>
      </c>
      <c r="AJ120" s="4" t="str">
        <f t="shared" si="79"/>
        <v/>
      </c>
      <c r="AK120" s="4" t="str">
        <f t="shared" si="80"/>
        <v/>
      </c>
      <c r="AL120" s="4" t="str">
        <f t="shared" si="81"/>
        <v/>
      </c>
      <c r="AM120" s="4" t="str">
        <f t="shared" si="82"/>
        <v/>
      </c>
      <c r="AN120" s="4" t="str">
        <f t="shared" si="83"/>
        <v/>
      </c>
      <c r="AO120" s="4" t="str">
        <f t="shared" si="84"/>
        <v/>
      </c>
      <c r="AP120" s="4" t="str">
        <f t="shared" si="85"/>
        <v/>
      </c>
      <c r="AQ120" s="4">
        <f t="shared" si="86"/>
        <v>0</v>
      </c>
      <c r="AR120" s="4" t="str">
        <f t="shared" si="87"/>
        <v>999:99.99</v>
      </c>
      <c r="AS120" s="4" t="str">
        <f t="shared" si="88"/>
        <v>999:99.99</v>
      </c>
      <c r="AT120" s="4" t="str">
        <f t="shared" si="89"/>
        <v>999:99.99</v>
      </c>
      <c r="AU120" s="4" t="str">
        <f t="shared" si="90"/>
        <v>999:99.99</v>
      </c>
      <c r="AV120" s="4">
        <f t="shared" si="99"/>
        <v>0</v>
      </c>
      <c r="AW120" s="4">
        <f t="shared" si="100"/>
        <v>0</v>
      </c>
      <c r="AX120" s="4">
        <f t="shared" si="101"/>
        <v>0</v>
      </c>
      <c r="AY120" s="4" t="str">
        <f t="shared" si="94"/>
        <v>19000100</v>
      </c>
      <c r="AZ120" s="4" t="str">
        <f t="shared" si="95"/>
        <v/>
      </c>
      <c r="BC120" s="4" t="str">
        <f t="shared" si="103"/>
        <v/>
      </c>
      <c r="BD120" s="4" t="str">
        <f t="shared" si="104"/>
        <v/>
      </c>
    </row>
    <row r="121" spans="1:56" ht="16.5" customHeight="1" x14ac:dyDescent="0.15">
      <c r="A121" s="7" t="str">
        <f t="shared" si="96"/>
        <v/>
      </c>
      <c r="B121" s="156"/>
      <c r="C121" s="157" t="s">
        <v>211</v>
      </c>
      <c r="D121" s="158"/>
      <c r="E121" s="158"/>
      <c r="F121" s="158"/>
      <c r="G121" s="158"/>
      <c r="H121" s="159"/>
      <c r="I121" s="160"/>
      <c r="J121" s="117"/>
      <c r="K121" s="101"/>
      <c r="L121" s="117"/>
      <c r="M121" s="101"/>
      <c r="N121" s="114"/>
      <c r="O121" s="101"/>
      <c r="P121" s="7" t="str">
        <f t="shared" si="66"/>
        <v/>
      </c>
      <c r="Q121" s="123" t="str">
        <f t="shared" si="67"/>
        <v/>
      </c>
      <c r="R121" s="123" t="str">
        <f>IF(ISERROR(VLOOKUP(AZ121,BA$6:$BB$41,2,0)),"",VLOOKUP(AZ121,BA$6:$BB$41,2,0))</f>
        <v/>
      </c>
      <c r="S121" s="12">
        <f t="shared" si="68"/>
        <v>0</v>
      </c>
      <c r="T121" s="12">
        <f t="shared" si="69"/>
        <v>0</v>
      </c>
      <c r="U121" s="4" t="str">
        <f t="shared" si="70"/>
        <v/>
      </c>
      <c r="V121" s="4" t="str">
        <f t="shared" si="71"/>
        <v/>
      </c>
      <c r="W121" s="6">
        <f t="shared" si="97"/>
        <v>0</v>
      </c>
      <c r="X121" s="6" t="str">
        <f t="shared" si="98"/>
        <v/>
      </c>
      <c r="Y121" s="4">
        <f t="shared" si="72"/>
        <v>0</v>
      </c>
      <c r="Z121" s="4">
        <f t="shared" si="138"/>
        <v>0</v>
      </c>
      <c r="AA121" s="4" t="str">
        <f t="shared" si="139"/>
        <v/>
      </c>
      <c r="AB121" s="4" t="str">
        <f t="shared" si="73"/>
        <v/>
      </c>
      <c r="AC121" s="12">
        <f t="shared" si="74"/>
        <v>0</v>
      </c>
      <c r="AD121" s="9" t="str">
        <f t="shared" si="102"/>
        <v/>
      </c>
      <c r="AE121" s="4">
        <v>5</v>
      </c>
      <c r="AF121" s="4" t="str">
        <f t="shared" si="75"/>
        <v xml:space="preserve"> </v>
      </c>
      <c r="AG121" s="4" t="str">
        <f t="shared" si="76"/>
        <v xml:space="preserve">  </v>
      </c>
      <c r="AH121" s="4" t="str">
        <f t="shared" si="77"/>
        <v/>
      </c>
      <c r="AI121" s="4" t="str">
        <f t="shared" si="78"/>
        <v/>
      </c>
      <c r="AJ121" s="4" t="str">
        <f t="shared" si="79"/>
        <v/>
      </c>
      <c r="AK121" s="4" t="str">
        <f t="shared" si="80"/>
        <v/>
      </c>
      <c r="AL121" s="4" t="str">
        <f t="shared" si="81"/>
        <v/>
      </c>
      <c r="AM121" s="4" t="str">
        <f t="shared" si="82"/>
        <v/>
      </c>
      <c r="AN121" s="4" t="str">
        <f t="shared" si="83"/>
        <v/>
      </c>
      <c r="AO121" s="4" t="str">
        <f t="shared" si="84"/>
        <v/>
      </c>
      <c r="AP121" s="4" t="str">
        <f t="shared" si="85"/>
        <v/>
      </c>
      <c r="AQ121" s="4">
        <f t="shared" si="86"/>
        <v>0</v>
      </c>
      <c r="AR121" s="4" t="str">
        <f t="shared" si="87"/>
        <v>999:99.99</v>
      </c>
      <c r="AS121" s="4" t="str">
        <f t="shared" si="88"/>
        <v>999:99.99</v>
      </c>
      <c r="AT121" s="4" t="str">
        <f t="shared" si="89"/>
        <v>999:99.99</v>
      </c>
      <c r="AU121" s="4" t="str">
        <f t="shared" si="90"/>
        <v>999:99.99</v>
      </c>
      <c r="AV121" s="4">
        <f t="shared" si="99"/>
        <v>0</v>
      </c>
      <c r="AW121" s="4">
        <f t="shared" si="100"/>
        <v>0</v>
      </c>
      <c r="AX121" s="4">
        <f t="shared" si="101"/>
        <v>0</v>
      </c>
      <c r="AY121" s="4" t="str">
        <f t="shared" si="94"/>
        <v>19000100</v>
      </c>
      <c r="AZ121" s="4" t="str">
        <f t="shared" si="95"/>
        <v/>
      </c>
      <c r="BC121" s="4" t="str">
        <f t="shared" si="103"/>
        <v/>
      </c>
      <c r="BD121" s="4" t="str">
        <f t="shared" si="104"/>
        <v/>
      </c>
    </row>
    <row r="122" spans="1:56" ht="16.5" customHeight="1" x14ac:dyDescent="0.15">
      <c r="A122" s="7" t="str">
        <f t="shared" si="96"/>
        <v/>
      </c>
      <c r="B122" s="156"/>
      <c r="C122" s="157" t="s">
        <v>211</v>
      </c>
      <c r="D122" s="158"/>
      <c r="E122" s="158"/>
      <c r="F122" s="158"/>
      <c r="G122" s="158"/>
      <c r="H122" s="159"/>
      <c r="I122" s="160"/>
      <c r="J122" s="117"/>
      <c r="K122" s="101"/>
      <c r="L122" s="117"/>
      <c r="M122" s="101"/>
      <c r="N122" s="114"/>
      <c r="O122" s="101"/>
      <c r="P122" s="7" t="str">
        <f t="shared" si="66"/>
        <v/>
      </c>
      <c r="Q122" s="123" t="str">
        <f t="shared" si="67"/>
        <v/>
      </c>
      <c r="R122" s="123" t="str">
        <f>IF(ISERROR(VLOOKUP(AZ122,BA$6:$BB$41,2,0)),"",VLOOKUP(AZ122,BA$6:$BB$41,2,0))</f>
        <v/>
      </c>
      <c r="S122" s="12">
        <f t="shared" si="68"/>
        <v>0</v>
      </c>
      <c r="T122" s="12">
        <f t="shared" si="69"/>
        <v>0</v>
      </c>
      <c r="U122" s="4" t="str">
        <f t="shared" si="70"/>
        <v/>
      </c>
      <c r="V122" s="4" t="str">
        <f t="shared" si="71"/>
        <v/>
      </c>
      <c r="W122" s="6">
        <f t="shared" si="97"/>
        <v>0</v>
      </c>
      <c r="X122" s="6" t="str">
        <f t="shared" si="98"/>
        <v/>
      </c>
      <c r="Y122" s="4">
        <f t="shared" si="72"/>
        <v>0</v>
      </c>
      <c r="Z122" s="4">
        <f t="shared" si="138"/>
        <v>0</v>
      </c>
      <c r="AA122" s="4" t="str">
        <f t="shared" si="139"/>
        <v/>
      </c>
      <c r="AB122" s="4" t="str">
        <f t="shared" si="73"/>
        <v/>
      </c>
      <c r="AC122" s="12">
        <f t="shared" si="74"/>
        <v>0</v>
      </c>
      <c r="AD122" s="9" t="str">
        <f t="shared" si="102"/>
        <v/>
      </c>
      <c r="AE122" s="4">
        <v>5</v>
      </c>
      <c r="AF122" s="4" t="str">
        <f t="shared" si="75"/>
        <v xml:space="preserve"> </v>
      </c>
      <c r="AG122" s="4" t="str">
        <f t="shared" si="76"/>
        <v xml:space="preserve">  </v>
      </c>
      <c r="AH122" s="4" t="str">
        <f t="shared" si="77"/>
        <v/>
      </c>
      <c r="AI122" s="4" t="str">
        <f t="shared" si="78"/>
        <v/>
      </c>
      <c r="AJ122" s="4" t="str">
        <f t="shared" si="79"/>
        <v/>
      </c>
      <c r="AK122" s="4" t="str">
        <f t="shared" si="80"/>
        <v/>
      </c>
      <c r="AL122" s="4" t="str">
        <f t="shared" si="81"/>
        <v/>
      </c>
      <c r="AM122" s="4" t="str">
        <f t="shared" si="82"/>
        <v/>
      </c>
      <c r="AN122" s="4" t="str">
        <f t="shared" si="83"/>
        <v/>
      </c>
      <c r="AO122" s="4" t="str">
        <f t="shared" si="84"/>
        <v/>
      </c>
      <c r="AP122" s="4" t="str">
        <f t="shared" si="85"/>
        <v/>
      </c>
      <c r="AQ122" s="4">
        <f t="shared" si="86"/>
        <v>0</v>
      </c>
      <c r="AR122" s="4" t="str">
        <f t="shared" si="87"/>
        <v>999:99.99</v>
      </c>
      <c r="AS122" s="4" t="str">
        <f t="shared" si="88"/>
        <v>999:99.99</v>
      </c>
      <c r="AT122" s="4" t="str">
        <f t="shared" si="89"/>
        <v>999:99.99</v>
      </c>
      <c r="AU122" s="4" t="str">
        <f t="shared" si="90"/>
        <v>999:99.99</v>
      </c>
      <c r="AV122" s="4">
        <f t="shared" si="99"/>
        <v>0</v>
      </c>
      <c r="AW122" s="4">
        <f t="shared" si="100"/>
        <v>0</v>
      </c>
      <c r="AX122" s="4">
        <f t="shared" si="101"/>
        <v>0</v>
      </c>
      <c r="AY122" s="4" t="str">
        <f t="shared" si="94"/>
        <v>19000100</v>
      </c>
      <c r="AZ122" s="4" t="str">
        <f t="shared" si="95"/>
        <v/>
      </c>
      <c r="BC122" s="4" t="str">
        <f t="shared" si="103"/>
        <v/>
      </c>
      <c r="BD122" s="4" t="str">
        <f t="shared" si="104"/>
        <v/>
      </c>
    </row>
    <row r="123" spans="1:56" ht="16.5" customHeight="1" x14ac:dyDescent="0.15">
      <c r="A123" s="7" t="str">
        <f t="shared" si="96"/>
        <v/>
      </c>
      <c r="B123" s="156"/>
      <c r="C123" s="157" t="s">
        <v>211</v>
      </c>
      <c r="D123" s="158"/>
      <c r="E123" s="158"/>
      <c r="F123" s="158"/>
      <c r="G123" s="158"/>
      <c r="H123" s="159"/>
      <c r="I123" s="160"/>
      <c r="J123" s="117"/>
      <c r="K123" s="101"/>
      <c r="L123" s="117"/>
      <c r="M123" s="101"/>
      <c r="N123" s="114"/>
      <c r="O123" s="101"/>
      <c r="P123" s="7" t="str">
        <f t="shared" si="66"/>
        <v/>
      </c>
      <c r="Q123" s="123" t="str">
        <f t="shared" si="67"/>
        <v/>
      </c>
      <c r="R123" s="123" t="str">
        <f>IF(ISERROR(VLOOKUP(AZ123,BA$6:$BB$41,2,0)),"",VLOOKUP(AZ123,BA$6:$BB$41,2,0))</f>
        <v/>
      </c>
      <c r="S123" s="12">
        <f t="shared" si="68"/>
        <v>0</v>
      </c>
      <c r="T123" s="12">
        <f t="shared" si="69"/>
        <v>0</v>
      </c>
      <c r="U123" s="4" t="str">
        <f t="shared" si="70"/>
        <v/>
      </c>
      <c r="V123" s="4" t="str">
        <f t="shared" si="71"/>
        <v/>
      </c>
      <c r="W123" s="6">
        <f t="shared" si="97"/>
        <v>0</v>
      </c>
      <c r="X123" s="6" t="str">
        <f t="shared" si="98"/>
        <v/>
      </c>
      <c r="Y123" s="4">
        <f t="shared" si="72"/>
        <v>0</v>
      </c>
      <c r="Z123" s="4">
        <f t="shared" si="138"/>
        <v>0</v>
      </c>
      <c r="AA123" s="4" t="str">
        <f t="shared" si="139"/>
        <v/>
      </c>
      <c r="AB123" s="4" t="str">
        <f t="shared" si="73"/>
        <v/>
      </c>
      <c r="AC123" s="12">
        <f t="shared" si="74"/>
        <v>0</v>
      </c>
      <c r="AD123" s="9" t="str">
        <f t="shared" si="102"/>
        <v/>
      </c>
      <c r="AE123" s="4">
        <v>5</v>
      </c>
      <c r="AF123" s="4" t="str">
        <f t="shared" si="75"/>
        <v xml:space="preserve"> </v>
      </c>
      <c r="AG123" s="4" t="str">
        <f t="shared" si="76"/>
        <v xml:space="preserve">  </v>
      </c>
      <c r="AH123" s="4" t="str">
        <f t="shared" si="77"/>
        <v/>
      </c>
      <c r="AI123" s="4" t="str">
        <f t="shared" si="78"/>
        <v/>
      </c>
      <c r="AJ123" s="4" t="str">
        <f t="shared" si="79"/>
        <v/>
      </c>
      <c r="AK123" s="4" t="str">
        <f t="shared" si="80"/>
        <v/>
      </c>
      <c r="AL123" s="4" t="str">
        <f t="shared" si="81"/>
        <v/>
      </c>
      <c r="AM123" s="4" t="str">
        <f t="shared" si="82"/>
        <v/>
      </c>
      <c r="AN123" s="4" t="str">
        <f t="shared" si="83"/>
        <v/>
      </c>
      <c r="AO123" s="4" t="str">
        <f t="shared" si="84"/>
        <v/>
      </c>
      <c r="AP123" s="4" t="str">
        <f t="shared" si="85"/>
        <v/>
      </c>
      <c r="AQ123" s="4">
        <f t="shared" si="86"/>
        <v>0</v>
      </c>
      <c r="AR123" s="4" t="str">
        <f t="shared" si="87"/>
        <v>999:99.99</v>
      </c>
      <c r="AS123" s="4" t="str">
        <f t="shared" si="88"/>
        <v>999:99.99</v>
      </c>
      <c r="AT123" s="4" t="str">
        <f t="shared" si="89"/>
        <v>999:99.99</v>
      </c>
      <c r="AU123" s="4" t="str">
        <f t="shared" si="90"/>
        <v>999:99.99</v>
      </c>
      <c r="AV123" s="4">
        <f t="shared" si="99"/>
        <v>0</v>
      </c>
      <c r="AW123" s="4">
        <f t="shared" si="100"/>
        <v>0</v>
      </c>
      <c r="AX123" s="4">
        <f t="shared" si="101"/>
        <v>0</v>
      </c>
      <c r="AY123" s="4" t="str">
        <f t="shared" si="94"/>
        <v>19000100</v>
      </c>
      <c r="AZ123" s="4" t="str">
        <f t="shared" si="95"/>
        <v/>
      </c>
      <c r="BC123" s="4" t="str">
        <f t="shared" si="103"/>
        <v/>
      </c>
      <c r="BD123" s="4" t="str">
        <f t="shared" si="104"/>
        <v/>
      </c>
    </row>
    <row r="124" spans="1:56" ht="16.5" customHeight="1" x14ac:dyDescent="0.15">
      <c r="A124" s="7" t="str">
        <f t="shared" si="96"/>
        <v/>
      </c>
      <c r="B124" s="156"/>
      <c r="C124" s="157" t="s">
        <v>211</v>
      </c>
      <c r="D124" s="158"/>
      <c r="E124" s="158"/>
      <c r="F124" s="158"/>
      <c r="G124" s="158"/>
      <c r="H124" s="159"/>
      <c r="I124" s="160"/>
      <c r="J124" s="117"/>
      <c r="K124" s="101"/>
      <c r="L124" s="117"/>
      <c r="M124" s="101"/>
      <c r="N124" s="114"/>
      <c r="O124" s="101"/>
      <c r="P124" s="7" t="str">
        <f t="shared" si="66"/>
        <v/>
      </c>
      <c r="Q124" s="123" t="str">
        <f t="shared" si="67"/>
        <v/>
      </c>
      <c r="R124" s="123" t="str">
        <f>IF(ISERROR(VLOOKUP(AZ124,BA$6:$BB$41,2,0)),"",VLOOKUP(AZ124,BA$6:$BB$41,2,0))</f>
        <v/>
      </c>
      <c r="S124" s="12">
        <f t="shared" si="68"/>
        <v>0</v>
      </c>
      <c r="T124" s="12">
        <f t="shared" si="69"/>
        <v>0</v>
      </c>
      <c r="U124" s="4" t="str">
        <f t="shared" si="70"/>
        <v/>
      </c>
      <c r="V124" s="4" t="str">
        <f t="shared" si="71"/>
        <v/>
      </c>
      <c r="W124" s="6">
        <f t="shared" si="97"/>
        <v>0</v>
      </c>
      <c r="X124" s="6" t="str">
        <f t="shared" si="98"/>
        <v/>
      </c>
      <c r="Y124" s="4">
        <f t="shared" si="72"/>
        <v>0</v>
      </c>
      <c r="Z124" s="4">
        <f t="shared" si="138"/>
        <v>0</v>
      </c>
      <c r="AA124" s="4" t="str">
        <f t="shared" si="139"/>
        <v/>
      </c>
      <c r="AB124" s="4" t="str">
        <f t="shared" si="73"/>
        <v/>
      </c>
      <c r="AC124" s="12">
        <f t="shared" si="74"/>
        <v>0</v>
      </c>
      <c r="AD124" s="9" t="str">
        <f t="shared" si="102"/>
        <v/>
      </c>
      <c r="AE124" s="4">
        <v>5</v>
      </c>
      <c r="AF124" s="4" t="str">
        <f t="shared" si="75"/>
        <v xml:space="preserve"> </v>
      </c>
      <c r="AG124" s="4" t="str">
        <f t="shared" si="76"/>
        <v xml:space="preserve">  </v>
      </c>
      <c r="AH124" s="4" t="str">
        <f t="shared" si="77"/>
        <v/>
      </c>
      <c r="AI124" s="4" t="str">
        <f t="shared" si="78"/>
        <v/>
      </c>
      <c r="AJ124" s="4" t="str">
        <f t="shared" si="79"/>
        <v/>
      </c>
      <c r="AK124" s="4" t="str">
        <f t="shared" si="80"/>
        <v/>
      </c>
      <c r="AL124" s="4" t="str">
        <f t="shared" si="81"/>
        <v/>
      </c>
      <c r="AM124" s="4" t="str">
        <f t="shared" si="82"/>
        <v/>
      </c>
      <c r="AN124" s="4" t="str">
        <f t="shared" si="83"/>
        <v/>
      </c>
      <c r="AO124" s="4" t="str">
        <f t="shared" si="84"/>
        <v/>
      </c>
      <c r="AP124" s="4" t="str">
        <f t="shared" si="85"/>
        <v/>
      </c>
      <c r="AQ124" s="4">
        <f t="shared" si="86"/>
        <v>0</v>
      </c>
      <c r="AR124" s="4" t="str">
        <f t="shared" si="87"/>
        <v>999:99.99</v>
      </c>
      <c r="AS124" s="4" t="str">
        <f t="shared" si="88"/>
        <v>999:99.99</v>
      </c>
      <c r="AT124" s="4" t="str">
        <f t="shared" si="89"/>
        <v>999:99.99</v>
      </c>
      <c r="AU124" s="4" t="str">
        <f t="shared" si="90"/>
        <v>999:99.99</v>
      </c>
      <c r="AV124" s="4">
        <f t="shared" si="99"/>
        <v>0</v>
      </c>
      <c r="AW124" s="4">
        <f t="shared" si="100"/>
        <v>0</v>
      </c>
      <c r="AX124" s="4">
        <f t="shared" si="101"/>
        <v>0</v>
      </c>
      <c r="AY124" s="4" t="str">
        <f t="shared" si="94"/>
        <v>19000100</v>
      </c>
      <c r="AZ124" s="4" t="str">
        <f t="shared" si="95"/>
        <v/>
      </c>
      <c r="BC124" s="4" t="str">
        <f t="shared" si="103"/>
        <v/>
      </c>
      <c r="BD124" s="4" t="str">
        <f t="shared" si="104"/>
        <v/>
      </c>
    </row>
    <row r="125" spans="1:56" ht="16.5" customHeight="1" x14ac:dyDescent="0.15">
      <c r="A125" s="7" t="str">
        <f t="shared" si="96"/>
        <v/>
      </c>
      <c r="B125" s="156"/>
      <c r="C125" s="157" t="s">
        <v>211</v>
      </c>
      <c r="D125" s="158"/>
      <c r="E125" s="158"/>
      <c r="F125" s="158"/>
      <c r="G125" s="158"/>
      <c r="H125" s="159"/>
      <c r="I125" s="160"/>
      <c r="J125" s="117"/>
      <c r="K125" s="101"/>
      <c r="L125" s="117"/>
      <c r="M125" s="101"/>
      <c r="N125" s="114"/>
      <c r="O125" s="101"/>
      <c r="P125" s="7" t="str">
        <f t="shared" si="66"/>
        <v/>
      </c>
      <c r="Q125" s="123" t="str">
        <f t="shared" si="67"/>
        <v/>
      </c>
      <c r="R125" s="123" t="str">
        <f>IF(ISERROR(VLOOKUP(AZ125,BA$6:$BB$41,2,0)),"",VLOOKUP(AZ125,BA$6:$BB$41,2,0))</f>
        <v/>
      </c>
      <c r="S125" s="12">
        <f t="shared" si="68"/>
        <v>0</v>
      </c>
      <c r="T125" s="12">
        <f t="shared" si="69"/>
        <v>0</v>
      </c>
      <c r="U125" s="4" t="str">
        <f t="shared" si="70"/>
        <v/>
      </c>
      <c r="V125" s="4" t="str">
        <f t="shared" si="71"/>
        <v/>
      </c>
      <c r="W125" s="6">
        <f t="shared" si="97"/>
        <v>0</v>
      </c>
      <c r="X125" s="6" t="str">
        <f t="shared" si="98"/>
        <v/>
      </c>
      <c r="Y125" s="4">
        <f t="shared" si="72"/>
        <v>0</v>
      </c>
      <c r="Z125" s="4">
        <f t="shared" si="138"/>
        <v>0</v>
      </c>
      <c r="AA125" s="4" t="str">
        <f t="shared" si="139"/>
        <v/>
      </c>
      <c r="AB125" s="4" t="str">
        <f t="shared" si="73"/>
        <v/>
      </c>
      <c r="AC125" s="12">
        <f t="shared" si="74"/>
        <v>0</v>
      </c>
      <c r="AD125" s="9" t="str">
        <f t="shared" si="102"/>
        <v/>
      </c>
      <c r="AE125" s="4">
        <v>5</v>
      </c>
      <c r="AF125" s="4" t="str">
        <f t="shared" si="75"/>
        <v xml:space="preserve"> </v>
      </c>
      <c r="AG125" s="4" t="str">
        <f t="shared" si="76"/>
        <v xml:space="preserve">  </v>
      </c>
      <c r="AH125" s="4" t="str">
        <f t="shared" si="77"/>
        <v/>
      </c>
      <c r="AI125" s="4" t="str">
        <f t="shared" si="78"/>
        <v/>
      </c>
      <c r="AJ125" s="4" t="str">
        <f t="shared" si="79"/>
        <v/>
      </c>
      <c r="AK125" s="4" t="str">
        <f t="shared" si="80"/>
        <v/>
      </c>
      <c r="AL125" s="4" t="str">
        <f t="shared" si="81"/>
        <v/>
      </c>
      <c r="AM125" s="4" t="str">
        <f t="shared" si="82"/>
        <v/>
      </c>
      <c r="AN125" s="4" t="str">
        <f t="shared" si="83"/>
        <v/>
      </c>
      <c r="AO125" s="4" t="str">
        <f t="shared" si="84"/>
        <v/>
      </c>
      <c r="AP125" s="4" t="str">
        <f t="shared" si="85"/>
        <v/>
      </c>
      <c r="AQ125" s="4">
        <f t="shared" si="86"/>
        <v>0</v>
      </c>
      <c r="AR125" s="4" t="str">
        <f t="shared" si="87"/>
        <v>999:99.99</v>
      </c>
      <c r="AS125" s="4" t="str">
        <f t="shared" si="88"/>
        <v>999:99.99</v>
      </c>
      <c r="AT125" s="4" t="str">
        <f t="shared" si="89"/>
        <v>999:99.99</v>
      </c>
      <c r="AU125" s="4" t="str">
        <f t="shared" si="90"/>
        <v>999:99.99</v>
      </c>
      <c r="AV125" s="4">
        <f t="shared" si="99"/>
        <v>0</v>
      </c>
      <c r="AW125" s="4">
        <f t="shared" si="100"/>
        <v>0</v>
      </c>
      <c r="AX125" s="4">
        <f t="shared" si="101"/>
        <v>0</v>
      </c>
      <c r="AY125" s="4" t="str">
        <f t="shared" si="94"/>
        <v>19000100</v>
      </c>
      <c r="AZ125" s="4" t="str">
        <f t="shared" si="95"/>
        <v/>
      </c>
      <c r="BC125" s="4" t="str">
        <f t="shared" si="103"/>
        <v/>
      </c>
      <c r="BD125" s="4" t="str">
        <f t="shared" si="104"/>
        <v/>
      </c>
    </row>
    <row r="126" spans="1:56" ht="16.5" customHeight="1" x14ac:dyDescent="0.15">
      <c r="A126" s="7" t="str">
        <f t="shared" si="96"/>
        <v/>
      </c>
      <c r="B126" s="156"/>
      <c r="C126" s="157" t="s">
        <v>211</v>
      </c>
      <c r="D126" s="158"/>
      <c r="E126" s="158"/>
      <c r="F126" s="158"/>
      <c r="G126" s="158"/>
      <c r="H126" s="159"/>
      <c r="I126" s="160"/>
      <c r="J126" s="117"/>
      <c r="K126" s="101"/>
      <c r="L126" s="117"/>
      <c r="M126" s="101"/>
      <c r="N126" s="114"/>
      <c r="O126" s="101"/>
      <c r="P126" s="7" t="str">
        <f t="shared" si="66"/>
        <v/>
      </c>
      <c r="Q126" s="123" t="str">
        <f t="shared" si="67"/>
        <v/>
      </c>
      <c r="R126" s="123" t="str">
        <f>IF(ISERROR(VLOOKUP(AZ126,BA$6:$BB$41,2,0)),"",VLOOKUP(AZ126,BA$6:$BB$41,2,0))</f>
        <v/>
      </c>
      <c r="S126" s="12">
        <f t="shared" si="68"/>
        <v>0</v>
      </c>
      <c r="T126" s="12">
        <f t="shared" si="69"/>
        <v>0</v>
      </c>
      <c r="U126" s="4" t="str">
        <f t="shared" si="70"/>
        <v/>
      </c>
      <c r="V126" s="4" t="str">
        <f t="shared" si="71"/>
        <v/>
      </c>
      <c r="W126" s="6">
        <f t="shared" si="97"/>
        <v>0</v>
      </c>
      <c r="X126" s="6" t="str">
        <f t="shared" si="98"/>
        <v/>
      </c>
      <c r="Y126" s="4">
        <f t="shared" si="72"/>
        <v>0</v>
      </c>
      <c r="Z126" s="4">
        <f t="shared" si="138"/>
        <v>0</v>
      </c>
      <c r="AA126" s="4" t="str">
        <f t="shared" si="139"/>
        <v/>
      </c>
      <c r="AB126" s="4" t="str">
        <f t="shared" si="73"/>
        <v/>
      </c>
      <c r="AC126" s="12">
        <f t="shared" si="74"/>
        <v>0</v>
      </c>
      <c r="AD126" s="9" t="str">
        <f t="shared" si="102"/>
        <v/>
      </c>
      <c r="AE126" s="4">
        <v>5</v>
      </c>
      <c r="AF126" s="4" t="str">
        <f t="shared" si="75"/>
        <v xml:space="preserve"> </v>
      </c>
      <c r="AG126" s="4" t="str">
        <f t="shared" si="76"/>
        <v xml:space="preserve">  </v>
      </c>
      <c r="AH126" s="4" t="str">
        <f t="shared" si="77"/>
        <v/>
      </c>
      <c r="AI126" s="4" t="str">
        <f t="shared" si="78"/>
        <v/>
      </c>
      <c r="AJ126" s="4" t="str">
        <f t="shared" si="79"/>
        <v/>
      </c>
      <c r="AK126" s="4" t="str">
        <f t="shared" si="80"/>
        <v/>
      </c>
      <c r="AL126" s="4" t="str">
        <f t="shared" si="81"/>
        <v/>
      </c>
      <c r="AM126" s="4" t="str">
        <f t="shared" si="82"/>
        <v/>
      </c>
      <c r="AN126" s="4" t="str">
        <f t="shared" si="83"/>
        <v/>
      </c>
      <c r="AO126" s="4" t="str">
        <f t="shared" si="84"/>
        <v/>
      </c>
      <c r="AP126" s="4" t="str">
        <f t="shared" si="85"/>
        <v/>
      </c>
      <c r="AQ126" s="4">
        <f t="shared" si="86"/>
        <v>0</v>
      </c>
      <c r="AR126" s="4" t="str">
        <f t="shared" si="87"/>
        <v>999:99.99</v>
      </c>
      <c r="AS126" s="4" t="str">
        <f t="shared" si="88"/>
        <v>999:99.99</v>
      </c>
      <c r="AT126" s="4" t="str">
        <f t="shared" si="89"/>
        <v>999:99.99</v>
      </c>
      <c r="AU126" s="4" t="str">
        <f t="shared" si="90"/>
        <v>999:99.99</v>
      </c>
      <c r="AV126" s="4">
        <f t="shared" si="99"/>
        <v>0</v>
      </c>
      <c r="AW126" s="4">
        <f t="shared" si="100"/>
        <v>0</v>
      </c>
      <c r="AX126" s="4">
        <f t="shared" si="101"/>
        <v>0</v>
      </c>
      <c r="AY126" s="4" t="str">
        <f t="shared" si="94"/>
        <v>19000100</v>
      </c>
      <c r="AZ126" s="4" t="str">
        <f t="shared" si="95"/>
        <v/>
      </c>
      <c r="BC126" s="4" t="str">
        <f t="shared" si="103"/>
        <v/>
      </c>
      <c r="BD126" s="4" t="str">
        <f t="shared" si="104"/>
        <v/>
      </c>
    </row>
    <row r="127" spans="1:56" ht="16.5" customHeight="1" x14ac:dyDescent="0.15">
      <c r="A127" s="7" t="str">
        <f t="shared" si="96"/>
        <v/>
      </c>
      <c r="B127" s="156"/>
      <c r="C127" s="157" t="s">
        <v>211</v>
      </c>
      <c r="D127" s="158"/>
      <c r="E127" s="158"/>
      <c r="F127" s="158"/>
      <c r="G127" s="158"/>
      <c r="H127" s="159"/>
      <c r="I127" s="160"/>
      <c r="J127" s="117"/>
      <c r="K127" s="101"/>
      <c r="L127" s="117"/>
      <c r="M127" s="101"/>
      <c r="N127" s="114"/>
      <c r="O127" s="101"/>
      <c r="P127" s="7" t="str">
        <f t="shared" si="66"/>
        <v/>
      </c>
      <c r="Q127" s="123" t="str">
        <f t="shared" si="67"/>
        <v/>
      </c>
      <c r="R127" s="123" t="str">
        <f>IF(ISERROR(VLOOKUP(AZ127,BA$6:$BB$41,2,0)),"",VLOOKUP(AZ127,BA$6:$BB$41,2,0))</f>
        <v/>
      </c>
      <c r="S127" s="12">
        <f t="shared" si="68"/>
        <v>0</v>
      </c>
      <c r="T127" s="12">
        <f t="shared" si="69"/>
        <v>0</v>
      </c>
      <c r="U127" s="4" t="str">
        <f t="shared" si="70"/>
        <v/>
      </c>
      <c r="V127" s="4" t="str">
        <f t="shared" si="71"/>
        <v/>
      </c>
      <c r="W127" s="6">
        <f t="shared" si="97"/>
        <v>0</v>
      </c>
      <c r="X127" s="6" t="str">
        <f t="shared" si="98"/>
        <v/>
      </c>
      <c r="Y127" s="4">
        <f t="shared" si="72"/>
        <v>0</v>
      </c>
      <c r="Z127" s="4">
        <f t="shared" si="138"/>
        <v>0</v>
      </c>
      <c r="AA127" s="4" t="str">
        <f t="shared" si="139"/>
        <v/>
      </c>
      <c r="AB127" s="4" t="str">
        <f t="shared" si="73"/>
        <v/>
      </c>
      <c r="AC127" s="12">
        <f t="shared" si="74"/>
        <v>0</v>
      </c>
      <c r="AD127" s="9" t="str">
        <f t="shared" si="102"/>
        <v/>
      </c>
      <c r="AE127" s="4">
        <v>5</v>
      </c>
      <c r="AF127" s="4" t="str">
        <f t="shared" si="75"/>
        <v xml:space="preserve"> </v>
      </c>
      <c r="AG127" s="4" t="str">
        <f t="shared" si="76"/>
        <v xml:space="preserve">  </v>
      </c>
      <c r="AH127" s="4" t="str">
        <f t="shared" si="77"/>
        <v/>
      </c>
      <c r="AI127" s="4" t="str">
        <f t="shared" si="78"/>
        <v/>
      </c>
      <c r="AJ127" s="4" t="str">
        <f t="shared" si="79"/>
        <v/>
      </c>
      <c r="AK127" s="4" t="str">
        <f t="shared" si="80"/>
        <v/>
      </c>
      <c r="AL127" s="4" t="str">
        <f t="shared" si="81"/>
        <v/>
      </c>
      <c r="AM127" s="4" t="str">
        <f t="shared" si="82"/>
        <v/>
      </c>
      <c r="AN127" s="4" t="str">
        <f t="shared" si="83"/>
        <v/>
      </c>
      <c r="AO127" s="4" t="str">
        <f t="shared" si="84"/>
        <v/>
      </c>
      <c r="AP127" s="4" t="str">
        <f t="shared" si="85"/>
        <v/>
      </c>
      <c r="AQ127" s="4">
        <f t="shared" si="86"/>
        <v>0</v>
      </c>
      <c r="AR127" s="4" t="str">
        <f t="shared" si="87"/>
        <v>999:99.99</v>
      </c>
      <c r="AS127" s="4" t="str">
        <f t="shared" si="88"/>
        <v>999:99.99</v>
      </c>
      <c r="AT127" s="4" t="str">
        <f t="shared" si="89"/>
        <v>999:99.99</v>
      </c>
      <c r="AU127" s="4" t="str">
        <f t="shared" si="90"/>
        <v>999:99.99</v>
      </c>
      <c r="AV127" s="4">
        <f t="shared" si="99"/>
        <v>0</v>
      </c>
      <c r="AW127" s="4">
        <f t="shared" si="100"/>
        <v>0</v>
      </c>
      <c r="AX127" s="4">
        <f t="shared" si="101"/>
        <v>0</v>
      </c>
      <c r="AY127" s="4" t="str">
        <f t="shared" si="94"/>
        <v>19000100</v>
      </c>
      <c r="AZ127" s="4" t="str">
        <f t="shared" si="95"/>
        <v/>
      </c>
      <c r="BC127" s="4" t="str">
        <f t="shared" si="103"/>
        <v/>
      </c>
      <c r="BD127" s="4" t="str">
        <f t="shared" si="104"/>
        <v/>
      </c>
    </row>
    <row r="128" spans="1:56" ht="16.5" customHeight="1" x14ac:dyDescent="0.15">
      <c r="Q128" s="124"/>
      <c r="R128" s="11"/>
      <c r="AC128" s="12">
        <f>60-COUNTIF(AC68:AC127,0)</f>
        <v>0</v>
      </c>
      <c r="AV128" s="4">
        <f>SUM(AV6:AV127)</f>
        <v>0</v>
      </c>
      <c r="AW128" s="4">
        <f t="shared" ref="AW128:AX128" si="140">SUM(AW6:AW127)</f>
        <v>0</v>
      </c>
      <c r="AX128" s="4">
        <f t="shared" si="140"/>
        <v>0</v>
      </c>
    </row>
    <row r="129" spans="29:29" ht="16.5" customHeight="1" x14ac:dyDescent="0.15">
      <c r="AC129" s="12">
        <f>SUM(AC68:AC127)</f>
        <v>0</v>
      </c>
    </row>
  </sheetData>
  <sheetProtection algorithmName="SHA-512" hashValue="DPP6kLXfvzyeew91gkHginnEKBAD2ceRQnFO99bL/gNZmnmjRjE0XVZvu7PHHJ/d0W9YHtjczx/kjk+CWOJPCg==" saltValue="VblNAQaSvQWUEboAONvyaw==" spinCount="100000" sheet="1" selectLockedCells="1"/>
  <mergeCells count="11">
    <mergeCell ref="H1:I1"/>
    <mergeCell ref="H4:I4"/>
    <mergeCell ref="J4:K4"/>
    <mergeCell ref="L4:M4"/>
    <mergeCell ref="AR4:AU4"/>
    <mergeCell ref="AI4:AL4"/>
    <mergeCell ref="AM4:AP4"/>
    <mergeCell ref="L1:M1"/>
    <mergeCell ref="S3:T3"/>
    <mergeCell ref="O1:P1"/>
    <mergeCell ref="N4:O4"/>
  </mergeCells>
  <phoneticPr fontId="2"/>
  <conditionalFormatting sqref="H6:H65 J6:J65 H68:H127 J68:J127">
    <cfRule type="expression" dxfId="5" priority="5" stopIfTrue="1">
      <formula>$S6=1</formula>
    </cfRule>
  </conditionalFormatting>
  <conditionalFormatting sqref="L6:L65">
    <cfRule type="expression" dxfId="4" priority="2" stopIfTrue="1">
      <formula>$S6=1</formula>
    </cfRule>
  </conditionalFormatting>
  <conditionalFormatting sqref="L68:L127">
    <cfRule type="expression" dxfId="3" priority="1" stopIfTrue="1">
      <formula>$S68=1</formula>
    </cfRule>
  </conditionalFormatting>
  <conditionalFormatting sqref="N6:N65 N68:N127">
    <cfRule type="expression" dxfId="2" priority="6" stopIfTrue="1">
      <formula>$T6=1</formula>
    </cfRule>
  </conditionalFormatting>
  <dataValidations xWindow="513" yWindow="251" count="11">
    <dataValidation imeMode="on" allowBlank="1" showInputMessage="1" showErrorMessage="1" promptTitle="名" prompt="選手の名を入力して下さい。" sqref="E6:E65 E68:E127" xr:uid="{00000000-0002-0000-0100-000000000000}"/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K6:K65 K68:K127 M6:M65 M68:M127 O68:O127 O6:O65 I68:I127 I6:I65" xr:uid="{00000000-0002-0000-0100-000001000000}">
      <formula1>1</formula1>
      <formula2>2000</formula2>
    </dataValidation>
    <dataValidation allowBlank="1" showInputMessage="1" showErrorMessage="1" prompt="入力不要" sqref="P6:R65 A6:A65 A68:A127 P68:R127" xr:uid="{00000000-0002-0000-0100-000002000000}"/>
    <dataValidation imeMode="on" allowBlank="1" showInputMessage="1" showErrorMessage="1" promptTitle="姓" prompt="選手の姓を入力して下さい。" sqref="D68:D127 D6:D65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F6:F65 F68:F127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G6:G65 G68:G127" xr:uid="{00000000-0002-0000-0100-000005000000}"/>
    <dataValidation type="list" allowBlank="1" showInputMessage="1" showErrorMessage="1" promptTitle="種目選択" prompt="２日目の出場種目を選択して下さい。" sqref="N68:N127 N6:N65" xr:uid="{00000000-0002-0000-0100-000006000000}">
      <formula1>$W$14:$W$19</formula1>
    </dataValidation>
    <dataValidation type="list" allowBlank="1" showInputMessage="1" showErrorMessage="1" promptTitle="種目選択" prompt="出場種目を選択して下さい。" sqref="J6:J65 L68:L127 J68:J127 H68:H127 L6:L65 H6:H65" xr:uid="{00000000-0002-0000-0100-000007000000}">
      <formula1>$W$6:$W$9</formula1>
    </dataValidation>
    <dataValidation type="date" imeMode="off" operator="lessThanOrEqual" allowBlank="1" showInputMessage="1" error="18歳未満は出場出来ません。" promptTitle="入力形式" prompt="例　1943/01/14 の形式で_x000a_入力して下さい。" sqref="B6:B65" xr:uid="{00000000-0002-0000-0100-000008000000}">
      <formula1>TODAY()-1*365</formula1>
    </dataValidation>
    <dataValidation imeMode="on" allowBlank="1" showErrorMessage="1" promptTitle="種別選択" prompt="マスターズ協会_x000a_登録種別を_x000a_選択して下さい。" sqref="C6:C65 C68:C127" xr:uid="{00000000-0002-0000-0100-000009000000}"/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68:B127" xr:uid="{00000000-0002-0000-0100-00000A000000}">
      <formula1>TODAY()-1*365</formula1>
    </dataValidation>
  </dataValidations>
  <pageMargins left="0.39370078740157483" right="0.39370078740157483" top="0.39370078740157483" bottom="0.39370078740157483" header="0.51181102362204722" footer="0.51181102362204722"/>
  <pageSetup paperSize="9" scale="75" fitToHeight="2" orientation="portrait" blackAndWhite="1" r:id="rId1"/>
  <headerFooter alignWithMargins="0"/>
  <rowBreaks count="1" manualBreakCount="1">
    <brk id="66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Z188"/>
  <sheetViews>
    <sheetView showGridLines="0" zoomScale="115" zoomScaleNormal="115" workbookViewId="0">
      <pane ySplit="5" topLeftCell="A6" activePane="bottomLeft" state="frozen"/>
      <selection pane="bottomLeft" activeCell="E16" sqref="E16"/>
    </sheetView>
  </sheetViews>
  <sheetFormatPr defaultColWidth="9.109375" defaultRowHeight="14.25" customHeight="1" x14ac:dyDescent="0.15"/>
  <cols>
    <col min="1" max="1" width="4.44140625" style="14" customWidth="1"/>
    <col min="2" max="2" width="13.6640625" customWidth="1"/>
    <col min="3" max="3" width="9.6640625" style="14" bestFit="1" customWidth="1"/>
    <col min="4" max="4" width="9.109375" style="14" hidden="1" customWidth="1"/>
    <col min="5" max="5" width="9.6640625" bestFit="1" customWidth="1"/>
    <col min="6" max="8" width="12.88671875" customWidth="1"/>
    <col min="9" max="9" width="9.6640625" bestFit="1" customWidth="1"/>
    <col min="10" max="10" width="12.88671875" hidden="1" customWidth="1"/>
    <col min="11" max="11" width="4.6640625" hidden="1" customWidth="1"/>
    <col min="12" max="12" width="11.88671875" hidden="1" customWidth="1"/>
    <col min="13" max="13" width="3.6640625" hidden="1" customWidth="1"/>
    <col min="14" max="14" width="11.88671875" hidden="1" customWidth="1"/>
    <col min="15" max="15" width="3.6640625" hidden="1" customWidth="1"/>
    <col min="16" max="16" width="2.6640625" hidden="1" customWidth="1"/>
    <col min="17" max="18" width="3.6640625" hidden="1" customWidth="1"/>
    <col min="19" max="21" width="5.6640625" hidden="1" customWidth="1"/>
    <col min="22" max="24" width="3.6640625" hidden="1" customWidth="1"/>
    <col min="25" max="25" width="5.6640625" hidden="1" customWidth="1"/>
    <col min="26" max="28" width="3.6640625" hidden="1" customWidth="1"/>
    <col min="29" max="29" width="5.6640625" hidden="1" customWidth="1"/>
    <col min="30" max="32" width="3.6640625" hidden="1" customWidth="1"/>
    <col min="33" max="33" width="4.6640625" hidden="1" customWidth="1"/>
    <col min="34" max="34" width="5.6640625" hidden="1" customWidth="1"/>
    <col min="35" max="37" width="4.6640625" hidden="1" customWidth="1"/>
    <col min="38" max="42" width="5.6640625" hidden="1" customWidth="1"/>
    <col min="43" max="43" width="2.6640625" hidden="1" customWidth="1"/>
    <col min="44" max="44" width="4.6640625" hidden="1" customWidth="1"/>
    <col min="45" max="48" width="3.6640625" hidden="1" customWidth="1"/>
    <col min="49" max="49" width="12.33203125" hidden="1" customWidth="1"/>
    <col min="50" max="52" width="9.109375" hidden="1" customWidth="1"/>
    <col min="53" max="54" width="0" hidden="1" customWidth="1"/>
  </cols>
  <sheetData>
    <row r="1" spans="1:49" ht="14.25" customHeight="1" x14ac:dyDescent="0.15">
      <c r="A1" s="2" t="str">
        <f>申込書!B1</f>
        <v>第68回　福岡県民スポーツ大会夏季大会水泳競技（少年の部）</v>
      </c>
      <c r="I1" s="224"/>
      <c r="J1" s="224"/>
    </row>
    <row r="2" spans="1:49" ht="14.25" customHeight="1" x14ac:dyDescent="0.15">
      <c r="B2" s="102" t="str">
        <f>IF(AND(AND(申込書!$E$20="",申込書!$P$20=""),申込書!$T$27&gt;5),"※競技役員欄にご記入がありません。このままですと受付できません。","")</f>
        <v/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49" ht="14.25" customHeight="1" x14ac:dyDescent="0.15">
      <c r="A3" s="118" t="str">
        <f>申込書!C4&amp;申込書!D4&amp;"-0"&amp;申込書!G4&amp;申込書!H4&amp;申込書!I4</f>
        <v>40-0111</v>
      </c>
      <c r="B3" s="116"/>
      <c r="C3" s="119"/>
      <c r="D3" s="119" t="str">
        <f>IF(申込書!C6="","チーム登録を行って下さい",申込書!C6)</f>
        <v>チーム登録を行って下さい</v>
      </c>
      <c r="E3" s="120"/>
      <c r="F3" s="120"/>
      <c r="G3" s="120"/>
      <c r="H3" s="120"/>
      <c r="I3" s="120"/>
      <c r="N3" s="14"/>
      <c r="O3" s="14"/>
    </row>
    <row r="4" spans="1:49" ht="14.25" customHeight="1" x14ac:dyDescent="0.15">
      <c r="B4" s="2"/>
      <c r="C4" s="15"/>
      <c r="D4" s="15"/>
      <c r="G4" s="44" t="s">
        <v>59</v>
      </c>
      <c r="N4" t="str">
        <f>申込書!Q4&amp;申込書!R4&amp;申込書!S4&amp;申込書!T4&amp;申込書!U4&amp;申込書!W4</f>
        <v/>
      </c>
    </row>
    <row r="5" spans="1:49" s="14" customFormat="1" ht="12" x14ac:dyDescent="0.15">
      <c r="A5" s="16" t="s">
        <v>15</v>
      </c>
      <c r="B5" s="16" t="s">
        <v>16</v>
      </c>
      <c r="C5" s="16" t="s">
        <v>25</v>
      </c>
      <c r="D5" s="16" t="s">
        <v>17</v>
      </c>
      <c r="E5" s="16" t="s">
        <v>22</v>
      </c>
      <c r="F5" s="16" t="s">
        <v>18</v>
      </c>
      <c r="G5" s="16" t="s">
        <v>19</v>
      </c>
      <c r="H5" s="16" t="s">
        <v>20</v>
      </c>
      <c r="I5" s="16" t="s">
        <v>21</v>
      </c>
      <c r="J5" s="41"/>
      <c r="N5"/>
      <c r="O5"/>
      <c r="U5" s="14" t="s">
        <v>24</v>
      </c>
      <c r="Y5" s="14" t="s">
        <v>136</v>
      </c>
      <c r="AC5" s="14" t="s">
        <v>164</v>
      </c>
      <c r="AS5" s="225" t="s">
        <v>165</v>
      </c>
      <c r="AT5" s="225"/>
      <c r="AU5" s="225"/>
      <c r="AV5" s="225"/>
    </row>
    <row r="6" spans="1:49" s="14" customFormat="1" ht="14.4" hidden="1" x14ac:dyDescent="0.15">
      <c r="A6" s="17" t="s">
        <v>53</v>
      </c>
      <c r="B6" s="18"/>
      <c r="C6" s="19"/>
      <c r="D6" s="18"/>
      <c r="E6" s="19"/>
      <c r="F6" s="20"/>
      <c r="G6" s="19"/>
      <c r="H6" s="19"/>
      <c r="I6" s="19"/>
      <c r="K6" s="14">
        <f>申込一覧表!Z127</f>
        <v>0</v>
      </c>
      <c r="N6"/>
      <c r="O6"/>
      <c r="Q6" s="14" t="s">
        <v>77</v>
      </c>
      <c r="R6" s="14" t="s">
        <v>78</v>
      </c>
      <c r="S6" s="14" t="s">
        <v>75</v>
      </c>
      <c r="T6" s="14" t="s">
        <v>76</v>
      </c>
      <c r="U6" s="14" t="s">
        <v>48</v>
      </c>
      <c r="V6" s="14" t="s">
        <v>49</v>
      </c>
      <c r="W6" s="14" t="s">
        <v>50</v>
      </c>
      <c r="X6" s="14" t="s">
        <v>51</v>
      </c>
      <c r="Y6" s="14" t="s">
        <v>48</v>
      </c>
      <c r="Z6" s="14" t="s">
        <v>49</v>
      </c>
      <c r="AA6" s="14" t="s">
        <v>50</v>
      </c>
      <c r="AB6" s="14" t="s">
        <v>51</v>
      </c>
      <c r="AC6" s="14" t="s">
        <v>48</v>
      </c>
      <c r="AD6" s="14" t="s">
        <v>49</v>
      </c>
      <c r="AE6" s="14" t="s">
        <v>50</v>
      </c>
      <c r="AF6" s="14" t="s">
        <v>51</v>
      </c>
      <c r="AH6" s="14" t="s">
        <v>25</v>
      </c>
      <c r="AI6" s="131">
        <v>11</v>
      </c>
      <c r="AJ6" s="131">
        <v>12</v>
      </c>
      <c r="AK6" s="94">
        <v>13</v>
      </c>
      <c r="AL6" s="94">
        <v>200</v>
      </c>
      <c r="AM6" s="94">
        <v>240</v>
      </c>
      <c r="AN6" s="94">
        <v>280</v>
      </c>
      <c r="AO6" s="94">
        <v>320</v>
      </c>
      <c r="AP6" s="94">
        <v>360</v>
      </c>
      <c r="AS6" s="14" t="s">
        <v>48</v>
      </c>
      <c r="AT6" s="14" t="s">
        <v>49</v>
      </c>
      <c r="AU6" s="14" t="s">
        <v>50</v>
      </c>
      <c r="AV6" s="14" t="s">
        <v>51</v>
      </c>
    </row>
    <row r="7" spans="1:49" ht="14.4" hidden="1" x14ac:dyDescent="0.15">
      <c r="A7" s="16" t="str">
        <f>IF(B7="","",1)</f>
        <v/>
      </c>
      <c r="B7" s="21" t="str">
        <f>IF(E7="","",リレーオーダー用紙!$N$4)</f>
        <v/>
      </c>
      <c r="C7" s="126"/>
      <c r="D7" s="130"/>
      <c r="E7" s="81"/>
      <c r="F7" s="82"/>
      <c r="G7" s="82"/>
      <c r="H7" s="82"/>
      <c r="I7" s="82"/>
      <c r="J7" s="40" t="str">
        <f>IF(COUNTIF(AC7:AF7,"&gt;1")&gt;0,"泳者重複!!","")</f>
        <v/>
      </c>
      <c r="K7">
        <v>1</v>
      </c>
      <c r="L7" t="str">
        <f>IF(K7&lt;=K$6,VLOOKUP(K7,申込一覧表!AA:AB,2,0),"")</f>
        <v/>
      </c>
      <c r="M7">
        <f>IF(K7&lt;=K$6,VLOOKUP(K7,申込一覧表!AA:AC,1,0),0)</f>
        <v>0</v>
      </c>
      <c r="N7" s="23" t="str">
        <f>IF(M7=0,"",L7)</f>
        <v/>
      </c>
      <c r="O7" t="str">
        <f>IF(K7&lt;=K$6,VLOOKUP(K7,申込一覧表!AA:AH,8,0),"")</f>
        <v/>
      </c>
      <c r="P7" t="str">
        <f>IF(K7&lt;=K$6,VLOOKUP(K7,申込一覧表!AA:AE,5,0),"")</f>
        <v/>
      </c>
      <c r="Q7">
        <f t="shared" ref="Q7:Q38" si="0">COUNTIF($F$7:$I$13,N7)+COUNTIF($F$25:$I$31,N7)</f>
        <v>56</v>
      </c>
      <c r="R7">
        <f t="shared" ref="R7:R38" si="1">COUNTIF($F$16:$I$22,N7)+COUNTIF($F$34:$I$40,N7)</f>
        <v>56</v>
      </c>
      <c r="S7">
        <f t="shared" ref="S7:S46" si="2">COUNTIF($F$43:$I$49,N7)</f>
        <v>28</v>
      </c>
      <c r="T7">
        <f>COUNTIF($F$52:$I$58,_LM7)</f>
        <v>0</v>
      </c>
      <c r="U7" t="str">
        <f t="shared" ref="U7:X13" si="3">IF(F7="","",VLOOKUP(F7,$N$7:$O$127,2,0))</f>
        <v/>
      </c>
      <c r="V7" t="str">
        <f t="shared" si="3"/>
        <v/>
      </c>
      <c r="W7" t="str">
        <f t="shared" si="3"/>
        <v/>
      </c>
      <c r="X7" t="str">
        <f t="shared" si="3"/>
        <v/>
      </c>
      <c r="AC7" t="str">
        <f t="shared" ref="AC7:AF13" si="4">IF(F7="","",VLOOKUP(F7,$N$7:$T$127,4,0))</f>
        <v/>
      </c>
      <c r="AD7" t="str">
        <f t="shared" si="4"/>
        <v/>
      </c>
      <c r="AE7" t="str">
        <f t="shared" si="4"/>
        <v/>
      </c>
      <c r="AF7" t="str">
        <f t="shared" si="4"/>
        <v/>
      </c>
      <c r="AG7">
        <v>1</v>
      </c>
      <c r="AH7" t="str">
        <f>IF(C7="","",IF(C7="小学生",5,IF(C7="中学生",6,7)))</f>
        <v/>
      </c>
      <c r="AI7">
        <f>IF(AI$6=$AH7,1,0)</f>
        <v>0</v>
      </c>
      <c r="AJ7">
        <f t="shared" ref="AJ7:AP13" si="5">IF(AJ$6=$AH7,1,0)</f>
        <v>0</v>
      </c>
      <c r="AK7">
        <f t="shared" si="5"/>
        <v>0</v>
      </c>
      <c r="AL7">
        <f t="shared" si="5"/>
        <v>0</v>
      </c>
      <c r="AM7">
        <f t="shared" si="5"/>
        <v>0</v>
      </c>
      <c r="AN7">
        <f t="shared" si="5"/>
        <v>0</v>
      </c>
      <c r="AO7">
        <f t="shared" si="5"/>
        <v>0</v>
      </c>
      <c r="AP7">
        <f t="shared" si="5"/>
        <v>0</v>
      </c>
      <c r="AS7" t="str">
        <f t="shared" ref="AS7:AV14" si="6">IF(F7="","",VLOOKUP(F7,$N$7:$AG$126,20,0))</f>
        <v/>
      </c>
      <c r="AT7" t="str">
        <f t="shared" si="6"/>
        <v/>
      </c>
      <c r="AU7" t="str">
        <f t="shared" si="6"/>
        <v/>
      </c>
      <c r="AV7" t="str">
        <f t="shared" si="6"/>
        <v/>
      </c>
      <c r="AW7" s="4" t="str">
        <f>IF(E7="","999:99.99"," "&amp;LEFT(RIGHT("        "&amp;TEXT(E7,"0.00"),7),2)&amp;":"&amp;RIGHT(TEXT(E7,"0.00"),5))</f>
        <v>999:99.99</v>
      </c>
    </row>
    <row r="8" spans="1:49" ht="14.4" hidden="1" x14ac:dyDescent="0.15">
      <c r="A8" s="16" t="str">
        <f>IF(B8="","",A7+1)</f>
        <v/>
      </c>
      <c r="B8" s="21" t="str">
        <f>IF(E8="","",リレーオーダー用紙!$N$4)</f>
        <v/>
      </c>
      <c r="C8" s="126"/>
      <c r="D8" s="130"/>
      <c r="E8" s="81"/>
      <c r="F8" s="82"/>
      <c r="G8" s="82"/>
      <c r="H8" s="82"/>
      <c r="I8" s="82"/>
      <c r="J8" s="40" t="str">
        <f t="shared" ref="J8:J13" si="7">IF(COUNTIF(AC8:AF8,"&gt;1")&gt;0,"泳者重複!!","")</f>
        <v/>
      </c>
      <c r="K8">
        <v>2</v>
      </c>
      <c r="L8" t="str">
        <f>IF(K8&lt;=K$6,VLOOKUP(K8,申込一覧表!AA:AB,2,0),"")</f>
        <v/>
      </c>
      <c r="M8">
        <f>IF(K8&lt;=K$6,VLOOKUP(K8,申込一覧表!AA:AC,1,0),0)</f>
        <v>0</v>
      </c>
      <c r="N8" s="24" t="str">
        <f t="shared" ref="N8:N111" si="8">IF(M8=0,"",L8)</f>
        <v/>
      </c>
      <c r="O8" t="str">
        <f>IF(K8&lt;=K$6,VLOOKUP(K8,申込一覧表!AA:AH,8,0),"")</f>
        <v/>
      </c>
      <c r="P8" t="str">
        <f>IF(K8&lt;=K$6,VLOOKUP(K8,申込一覧表!AA:AE,5,0),"")</f>
        <v/>
      </c>
      <c r="Q8">
        <f t="shared" si="0"/>
        <v>56</v>
      </c>
      <c r="R8">
        <f t="shared" si="1"/>
        <v>56</v>
      </c>
      <c r="S8">
        <f t="shared" si="2"/>
        <v>28</v>
      </c>
      <c r="T8">
        <f t="shared" ref="T8:T111" si="9">COUNTIF($F$52:$I$58,_LM7)</f>
        <v>0</v>
      </c>
      <c r="U8" t="str">
        <f t="shared" si="3"/>
        <v/>
      </c>
      <c r="V8" t="str">
        <f t="shared" si="3"/>
        <v/>
      </c>
      <c r="W8" t="str">
        <f t="shared" si="3"/>
        <v/>
      </c>
      <c r="X8" t="str">
        <f t="shared" si="3"/>
        <v/>
      </c>
      <c r="AC8" t="str">
        <f t="shared" si="4"/>
        <v/>
      </c>
      <c r="AD8" t="str">
        <f t="shared" si="4"/>
        <v/>
      </c>
      <c r="AE8" t="str">
        <f t="shared" si="4"/>
        <v/>
      </c>
      <c r="AF8" t="str">
        <f t="shared" si="4"/>
        <v/>
      </c>
      <c r="AG8">
        <v>2</v>
      </c>
      <c r="AH8" t="str">
        <f t="shared" ref="AH8:AH14" si="10">IF(C8="","",IF(C8="小学生",5,IF(C8="中学生",6,7)))</f>
        <v/>
      </c>
      <c r="AI8">
        <f t="shared" ref="AI8:AI13" si="11">IF(AI$6=$AH8,1,0)</f>
        <v>0</v>
      </c>
      <c r="AJ8">
        <f t="shared" si="5"/>
        <v>0</v>
      </c>
      <c r="AK8">
        <f t="shared" si="5"/>
        <v>0</v>
      </c>
      <c r="AL8">
        <f t="shared" si="5"/>
        <v>0</v>
      </c>
      <c r="AM8">
        <f t="shared" si="5"/>
        <v>0</v>
      </c>
      <c r="AN8">
        <f t="shared" si="5"/>
        <v>0</v>
      </c>
      <c r="AO8">
        <f t="shared" si="5"/>
        <v>0</v>
      </c>
      <c r="AP8">
        <f t="shared" si="5"/>
        <v>0</v>
      </c>
      <c r="AS8" t="str">
        <f t="shared" si="6"/>
        <v/>
      </c>
      <c r="AT8" t="str">
        <f t="shared" si="6"/>
        <v/>
      </c>
      <c r="AU8" t="str">
        <f t="shared" si="6"/>
        <v/>
      </c>
      <c r="AV8" t="str">
        <f t="shared" si="6"/>
        <v/>
      </c>
      <c r="AW8" s="4" t="str">
        <f t="shared" ref="AW8:AW58" si="12">IF(E8="","999:99.99"," "&amp;LEFT(RIGHT("        "&amp;TEXT(E8,"0.00"),7),2)&amp;":"&amp;RIGHT(TEXT(E8,"0.00"),5))</f>
        <v>999:99.99</v>
      </c>
    </row>
    <row r="9" spans="1:49" ht="14.4" hidden="1" x14ac:dyDescent="0.15">
      <c r="A9" s="16" t="str">
        <f t="shared" ref="A9:A13" si="13">IF(B9="","",A8+1)</f>
        <v/>
      </c>
      <c r="B9" s="21" t="str">
        <f>IF(E9="","",リレーオーダー用紙!$N$4)</f>
        <v/>
      </c>
      <c r="C9" s="126"/>
      <c r="D9" s="130"/>
      <c r="E9" s="81"/>
      <c r="F9" s="82"/>
      <c r="G9" s="82"/>
      <c r="H9" s="82"/>
      <c r="I9" s="82"/>
      <c r="J9" s="40" t="str">
        <f t="shared" si="7"/>
        <v/>
      </c>
      <c r="K9">
        <v>3</v>
      </c>
      <c r="L9" t="str">
        <f>IF(K9&lt;=K$6,VLOOKUP(K9,申込一覧表!AA:AB,2,0),"")</f>
        <v/>
      </c>
      <c r="M9">
        <f>IF(K9&lt;=K$6,VLOOKUP(K9,申込一覧表!AA:AC,1,0),0)</f>
        <v>0</v>
      </c>
      <c r="N9" s="24" t="str">
        <f t="shared" si="8"/>
        <v/>
      </c>
      <c r="O9" t="str">
        <f>IF(K9&lt;=K$6,VLOOKUP(K9,申込一覧表!AA:AH,8,0),"")</f>
        <v/>
      </c>
      <c r="P9" t="str">
        <f>IF(K9&lt;=K$6,VLOOKUP(K9,申込一覧表!AA:AE,5,0),"")</f>
        <v/>
      </c>
      <c r="Q9">
        <f t="shared" si="0"/>
        <v>56</v>
      </c>
      <c r="R9">
        <f t="shared" si="1"/>
        <v>56</v>
      </c>
      <c r="S9">
        <f t="shared" si="2"/>
        <v>28</v>
      </c>
      <c r="T9">
        <f t="shared" si="9"/>
        <v>0</v>
      </c>
      <c r="U9" t="str">
        <f t="shared" si="3"/>
        <v/>
      </c>
      <c r="V9" t="str">
        <f t="shared" si="3"/>
        <v/>
      </c>
      <c r="W9" t="str">
        <f t="shared" si="3"/>
        <v/>
      </c>
      <c r="X9" t="str">
        <f t="shared" si="3"/>
        <v/>
      </c>
      <c r="AC9" t="str">
        <f t="shared" si="4"/>
        <v/>
      </c>
      <c r="AD9" t="str">
        <f t="shared" si="4"/>
        <v/>
      </c>
      <c r="AE9" t="str">
        <f t="shared" si="4"/>
        <v/>
      </c>
      <c r="AF9" t="str">
        <f t="shared" si="4"/>
        <v/>
      </c>
      <c r="AG9">
        <v>3</v>
      </c>
      <c r="AH9" t="str">
        <f t="shared" si="10"/>
        <v/>
      </c>
      <c r="AI9">
        <f t="shared" si="11"/>
        <v>0</v>
      </c>
      <c r="AJ9">
        <f t="shared" si="5"/>
        <v>0</v>
      </c>
      <c r="AK9">
        <f t="shared" si="5"/>
        <v>0</v>
      </c>
      <c r="AL9">
        <f t="shared" si="5"/>
        <v>0</v>
      </c>
      <c r="AM9">
        <f t="shared" si="5"/>
        <v>0</v>
      </c>
      <c r="AN9">
        <f t="shared" si="5"/>
        <v>0</v>
      </c>
      <c r="AO9">
        <f t="shared" si="5"/>
        <v>0</v>
      </c>
      <c r="AP9">
        <f t="shared" si="5"/>
        <v>0</v>
      </c>
      <c r="AS9" t="str">
        <f t="shared" si="6"/>
        <v/>
      </c>
      <c r="AT9" t="str">
        <f t="shared" si="6"/>
        <v/>
      </c>
      <c r="AU9" t="str">
        <f t="shared" si="6"/>
        <v/>
      </c>
      <c r="AV9" t="str">
        <f t="shared" si="6"/>
        <v/>
      </c>
      <c r="AW9" s="4" t="str">
        <f t="shared" si="12"/>
        <v>999:99.99</v>
      </c>
    </row>
    <row r="10" spans="1:49" ht="14.4" hidden="1" x14ac:dyDescent="0.15">
      <c r="A10" s="16" t="str">
        <f t="shared" si="13"/>
        <v/>
      </c>
      <c r="B10" s="21" t="str">
        <f>IF(E10="","",リレーオーダー用紙!$N$4)</f>
        <v/>
      </c>
      <c r="C10" s="126"/>
      <c r="D10" s="130"/>
      <c r="E10" s="81"/>
      <c r="F10" s="82"/>
      <c r="G10" s="82"/>
      <c r="H10" s="82"/>
      <c r="I10" s="82"/>
      <c r="J10" s="40" t="str">
        <f t="shared" si="7"/>
        <v/>
      </c>
      <c r="K10">
        <v>4</v>
      </c>
      <c r="L10" t="str">
        <f>IF(K10&lt;=K$6,VLOOKUP(K10,申込一覧表!AA:AB,2,0),"")</f>
        <v/>
      </c>
      <c r="M10">
        <f>IF(K10&lt;=K$6,VLOOKUP(K10,申込一覧表!AA:AC,1,0),0)</f>
        <v>0</v>
      </c>
      <c r="N10" s="24" t="str">
        <f t="shared" si="8"/>
        <v/>
      </c>
      <c r="O10" t="str">
        <f>IF(K10&lt;=K$6,VLOOKUP(K10,申込一覧表!AA:AH,8,0),"")</f>
        <v/>
      </c>
      <c r="P10" t="str">
        <f>IF(K10&lt;=K$6,VLOOKUP(K10,申込一覧表!AA:AE,5,0),"")</f>
        <v/>
      </c>
      <c r="Q10">
        <f t="shared" si="0"/>
        <v>56</v>
      </c>
      <c r="R10">
        <f t="shared" si="1"/>
        <v>56</v>
      </c>
      <c r="S10">
        <f t="shared" si="2"/>
        <v>28</v>
      </c>
      <c r="T10">
        <f t="shared" si="9"/>
        <v>0</v>
      </c>
      <c r="U10" t="str">
        <f t="shared" si="3"/>
        <v/>
      </c>
      <c r="V10" t="str">
        <f t="shared" si="3"/>
        <v/>
      </c>
      <c r="W10" t="str">
        <f t="shared" si="3"/>
        <v/>
      </c>
      <c r="X10" t="str">
        <f t="shared" si="3"/>
        <v/>
      </c>
      <c r="AC10" t="str">
        <f t="shared" si="4"/>
        <v/>
      </c>
      <c r="AD10" t="str">
        <f t="shared" si="4"/>
        <v/>
      </c>
      <c r="AE10" t="str">
        <f t="shared" si="4"/>
        <v/>
      </c>
      <c r="AF10" t="str">
        <f t="shared" si="4"/>
        <v/>
      </c>
      <c r="AG10">
        <v>4</v>
      </c>
      <c r="AH10" t="str">
        <f t="shared" si="10"/>
        <v/>
      </c>
      <c r="AI10">
        <f t="shared" si="11"/>
        <v>0</v>
      </c>
      <c r="AJ10">
        <f t="shared" si="5"/>
        <v>0</v>
      </c>
      <c r="AK10">
        <f t="shared" si="5"/>
        <v>0</v>
      </c>
      <c r="AL10">
        <f t="shared" si="5"/>
        <v>0</v>
      </c>
      <c r="AM10">
        <f t="shared" si="5"/>
        <v>0</v>
      </c>
      <c r="AN10">
        <f t="shared" si="5"/>
        <v>0</v>
      </c>
      <c r="AO10">
        <f t="shared" si="5"/>
        <v>0</v>
      </c>
      <c r="AP10">
        <f t="shared" si="5"/>
        <v>0</v>
      </c>
      <c r="AS10" t="str">
        <f t="shared" si="6"/>
        <v/>
      </c>
      <c r="AT10" t="str">
        <f t="shared" si="6"/>
        <v/>
      </c>
      <c r="AU10" t="str">
        <f t="shared" si="6"/>
        <v/>
      </c>
      <c r="AV10" t="str">
        <f t="shared" si="6"/>
        <v/>
      </c>
      <c r="AW10" s="4" t="str">
        <f t="shared" si="12"/>
        <v>999:99.99</v>
      </c>
    </row>
    <row r="11" spans="1:49" ht="14.4" hidden="1" x14ac:dyDescent="0.15">
      <c r="A11" s="16" t="str">
        <f t="shared" si="13"/>
        <v/>
      </c>
      <c r="B11" s="21" t="str">
        <f>IF(E11="","",リレーオーダー用紙!$N$4)</f>
        <v/>
      </c>
      <c r="C11" s="126"/>
      <c r="D11" s="130" t="str">
        <f t="shared" ref="D11:D13" si="14">IF(SUM(U11:X11)=0,"",SUM(U11:X11))</f>
        <v/>
      </c>
      <c r="E11" s="81"/>
      <c r="F11" s="82"/>
      <c r="G11" s="82"/>
      <c r="H11" s="82"/>
      <c r="I11" s="82"/>
      <c r="J11" s="40" t="str">
        <f t="shared" si="7"/>
        <v/>
      </c>
      <c r="K11">
        <v>5</v>
      </c>
      <c r="L11" t="str">
        <f>IF(K11&lt;=K$6,VLOOKUP(K11,申込一覧表!AA:AB,2,0),"")</f>
        <v/>
      </c>
      <c r="M11">
        <f>IF(K11&lt;=K$6,VLOOKUP(K11,申込一覧表!AA:AC,1,0),0)</f>
        <v>0</v>
      </c>
      <c r="N11" s="24" t="str">
        <f t="shared" si="8"/>
        <v/>
      </c>
      <c r="O11" t="str">
        <f>IF(K11&lt;=K$6,VLOOKUP(K11,申込一覧表!AA:AH,8,0),"")</f>
        <v/>
      </c>
      <c r="P11" t="str">
        <f>IF(K11&lt;=K$6,VLOOKUP(K11,申込一覧表!AA:AE,5,0),"")</f>
        <v/>
      </c>
      <c r="Q11">
        <f t="shared" si="0"/>
        <v>56</v>
      </c>
      <c r="R11">
        <f t="shared" si="1"/>
        <v>56</v>
      </c>
      <c r="S11">
        <f t="shared" si="2"/>
        <v>28</v>
      </c>
      <c r="T11">
        <f t="shared" si="9"/>
        <v>0</v>
      </c>
      <c r="U11" t="str">
        <f t="shared" si="3"/>
        <v/>
      </c>
      <c r="V11" t="str">
        <f t="shared" si="3"/>
        <v/>
      </c>
      <c r="W11" t="str">
        <f t="shared" si="3"/>
        <v/>
      </c>
      <c r="X11" t="str">
        <f t="shared" si="3"/>
        <v/>
      </c>
      <c r="AC11" t="str">
        <f t="shared" si="4"/>
        <v/>
      </c>
      <c r="AD11" t="str">
        <f t="shared" si="4"/>
        <v/>
      </c>
      <c r="AE11" t="str">
        <f t="shared" si="4"/>
        <v/>
      </c>
      <c r="AF11" t="str">
        <f t="shared" si="4"/>
        <v/>
      </c>
      <c r="AG11">
        <v>5</v>
      </c>
      <c r="AH11" t="str">
        <f t="shared" si="10"/>
        <v/>
      </c>
      <c r="AI11">
        <f t="shared" si="11"/>
        <v>0</v>
      </c>
      <c r="AJ11">
        <f t="shared" si="5"/>
        <v>0</v>
      </c>
      <c r="AK11">
        <f t="shared" si="5"/>
        <v>0</v>
      </c>
      <c r="AL11">
        <f t="shared" si="5"/>
        <v>0</v>
      </c>
      <c r="AM11">
        <f t="shared" si="5"/>
        <v>0</v>
      </c>
      <c r="AN11">
        <f t="shared" si="5"/>
        <v>0</v>
      </c>
      <c r="AO11">
        <f t="shared" si="5"/>
        <v>0</v>
      </c>
      <c r="AP11">
        <f t="shared" si="5"/>
        <v>0</v>
      </c>
      <c r="AS11" t="str">
        <f t="shared" si="6"/>
        <v/>
      </c>
      <c r="AT11" t="str">
        <f t="shared" si="6"/>
        <v/>
      </c>
      <c r="AU11" t="str">
        <f t="shared" si="6"/>
        <v/>
      </c>
      <c r="AV11" t="str">
        <f t="shared" si="6"/>
        <v/>
      </c>
      <c r="AW11" s="4" t="str">
        <f t="shared" si="12"/>
        <v>999:99.99</v>
      </c>
    </row>
    <row r="12" spans="1:49" ht="14.4" hidden="1" x14ac:dyDescent="0.15">
      <c r="A12" s="16" t="str">
        <f t="shared" si="13"/>
        <v/>
      </c>
      <c r="B12" s="21" t="str">
        <f>IF(E12="","",リレーオーダー用紙!$N$4)</f>
        <v/>
      </c>
      <c r="C12" s="126"/>
      <c r="D12" s="130" t="str">
        <f t="shared" si="14"/>
        <v/>
      </c>
      <c r="E12" s="81"/>
      <c r="F12" s="82"/>
      <c r="G12" s="82"/>
      <c r="H12" s="82"/>
      <c r="I12" s="82"/>
      <c r="J12" s="40" t="str">
        <f t="shared" si="7"/>
        <v/>
      </c>
      <c r="K12">
        <v>6</v>
      </c>
      <c r="L12" t="str">
        <f>IF(K12&lt;=K$6,VLOOKUP(K12,申込一覧表!AA:AB,2,0),"")</f>
        <v/>
      </c>
      <c r="M12">
        <f>IF(K12&lt;=K$6,VLOOKUP(K12,申込一覧表!AA:AC,1,0),0)</f>
        <v>0</v>
      </c>
      <c r="N12" s="24" t="str">
        <f t="shared" si="8"/>
        <v/>
      </c>
      <c r="O12" t="str">
        <f>IF(K12&lt;=K$6,VLOOKUP(K12,申込一覧表!AA:AH,8,0),"")</f>
        <v/>
      </c>
      <c r="P12" t="str">
        <f>IF(K12&lt;=K$6,VLOOKUP(K12,申込一覧表!AA:AE,5,0),"")</f>
        <v/>
      </c>
      <c r="Q12">
        <f t="shared" si="0"/>
        <v>56</v>
      </c>
      <c r="R12">
        <f t="shared" si="1"/>
        <v>56</v>
      </c>
      <c r="S12">
        <f t="shared" si="2"/>
        <v>28</v>
      </c>
      <c r="T12">
        <f t="shared" si="9"/>
        <v>0</v>
      </c>
      <c r="U12" t="str">
        <f t="shared" si="3"/>
        <v/>
      </c>
      <c r="V12" t="str">
        <f t="shared" si="3"/>
        <v/>
      </c>
      <c r="W12" t="str">
        <f t="shared" si="3"/>
        <v/>
      </c>
      <c r="X12" t="str">
        <f t="shared" si="3"/>
        <v/>
      </c>
      <c r="AC12" t="str">
        <f t="shared" si="4"/>
        <v/>
      </c>
      <c r="AD12" t="str">
        <f t="shared" si="4"/>
        <v/>
      </c>
      <c r="AE12" t="str">
        <f t="shared" si="4"/>
        <v/>
      </c>
      <c r="AF12" t="str">
        <f t="shared" si="4"/>
        <v/>
      </c>
      <c r="AG12">
        <v>6</v>
      </c>
      <c r="AH12" t="str">
        <f t="shared" si="10"/>
        <v/>
      </c>
      <c r="AI12">
        <f t="shared" si="11"/>
        <v>0</v>
      </c>
      <c r="AJ12">
        <f t="shared" si="5"/>
        <v>0</v>
      </c>
      <c r="AK12">
        <f t="shared" si="5"/>
        <v>0</v>
      </c>
      <c r="AL12">
        <f t="shared" si="5"/>
        <v>0</v>
      </c>
      <c r="AM12">
        <f t="shared" si="5"/>
        <v>0</v>
      </c>
      <c r="AN12">
        <f t="shared" si="5"/>
        <v>0</v>
      </c>
      <c r="AO12">
        <f t="shared" si="5"/>
        <v>0</v>
      </c>
      <c r="AP12">
        <f t="shared" si="5"/>
        <v>0</v>
      </c>
      <c r="AS12" t="str">
        <f t="shared" si="6"/>
        <v/>
      </c>
      <c r="AT12" t="str">
        <f t="shared" si="6"/>
        <v/>
      </c>
      <c r="AU12" t="str">
        <f t="shared" si="6"/>
        <v/>
      </c>
      <c r="AV12" t="str">
        <f t="shared" si="6"/>
        <v/>
      </c>
      <c r="AW12" s="4" t="str">
        <f t="shared" si="12"/>
        <v>999:99.99</v>
      </c>
    </row>
    <row r="13" spans="1:49" ht="14.4" hidden="1" x14ac:dyDescent="0.15">
      <c r="A13" s="16" t="str">
        <f t="shared" si="13"/>
        <v/>
      </c>
      <c r="B13" s="21" t="str">
        <f>IF(E13="","",リレーオーダー用紙!$N$4)</f>
        <v/>
      </c>
      <c r="C13" s="126"/>
      <c r="D13" s="130" t="str">
        <f t="shared" si="14"/>
        <v/>
      </c>
      <c r="E13" s="81"/>
      <c r="F13" s="82"/>
      <c r="G13" s="82"/>
      <c r="H13" s="82"/>
      <c r="I13" s="82"/>
      <c r="J13" s="40" t="str">
        <f t="shared" si="7"/>
        <v/>
      </c>
      <c r="K13">
        <v>7</v>
      </c>
      <c r="L13" t="str">
        <f>IF(K13&lt;=K$6,VLOOKUP(K13,申込一覧表!AA:AB,2,0),"")</f>
        <v/>
      </c>
      <c r="M13">
        <f>IF(K13&lt;=K$6,VLOOKUP(K13,申込一覧表!AA:AC,1,0),0)</f>
        <v>0</v>
      </c>
      <c r="N13" s="24" t="str">
        <f t="shared" si="8"/>
        <v/>
      </c>
      <c r="O13" t="str">
        <f>IF(K13&lt;=K$6,VLOOKUP(K13,申込一覧表!AA:AH,8,0),"")</f>
        <v/>
      </c>
      <c r="P13" t="str">
        <f>IF(K13&lt;=K$6,VLOOKUP(K13,申込一覧表!AA:AE,5,0),"")</f>
        <v/>
      </c>
      <c r="Q13">
        <f t="shared" si="0"/>
        <v>56</v>
      </c>
      <c r="R13">
        <f t="shared" si="1"/>
        <v>56</v>
      </c>
      <c r="S13">
        <f t="shared" si="2"/>
        <v>28</v>
      </c>
      <c r="T13">
        <f t="shared" si="9"/>
        <v>0</v>
      </c>
      <c r="U13" t="str">
        <f t="shared" si="3"/>
        <v/>
      </c>
      <c r="V13" t="str">
        <f t="shared" si="3"/>
        <v/>
      </c>
      <c r="W13" t="str">
        <f t="shared" si="3"/>
        <v/>
      </c>
      <c r="X13" t="str">
        <f t="shared" si="3"/>
        <v/>
      </c>
      <c r="AC13" t="str">
        <f t="shared" si="4"/>
        <v/>
      </c>
      <c r="AD13" t="str">
        <f t="shared" si="4"/>
        <v/>
      </c>
      <c r="AE13" t="str">
        <f t="shared" si="4"/>
        <v/>
      </c>
      <c r="AF13" t="str">
        <f t="shared" si="4"/>
        <v/>
      </c>
      <c r="AG13">
        <v>7</v>
      </c>
      <c r="AH13" t="str">
        <f t="shared" si="10"/>
        <v/>
      </c>
      <c r="AI13">
        <f t="shared" si="11"/>
        <v>0</v>
      </c>
      <c r="AJ13">
        <f t="shared" si="5"/>
        <v>0</v>
      </c>
      <c r="AK13">
        <f t="shared" si="5"/>
        <v>0</v>
      </c>
      <c r="AL13">
        <f t="shared" si="5"/>
        <v>0</v>
      </c>
      <c r="AM13">
        <f t="shared" si="5"/>
        <v>0</v>
      </c>
      <c r="AN13">
        <f t="shared" si="5"/>
        <v>0</v>
      </c>
      <c r="AO13">
        <f t="shared" si="5"/>
        <v>0</v>
      </c>
      <c r="AP13">
        <f t="shared" si="5"/>
        <v>0</v>
      </c>
      <c r="AS13" t="str">
        <f t="shared" si="6"/>
        <v/>
      </c>
      <c r="AT13" t="str">
        <f t="shared" si="6"/>
        <v/>
      </c>
      <c r="AU13" t="str">
        <f t="shared" si="6"/>
        <v/>
      </c>
      <c r="AV13" t="str">
        <f t="shared" si="6"/>
        <v/>
      </c>
      <c r="AW13" s="4" t="str">
        <f t="shared" si="12"/>
        <v>999:99.99</v>
      </c>
    </row>
    <row r="14" spans="1:49" ht="14.4" x14ac:dyDescent="0.15">
      <c r="A14" s="25"/>
      <c r="B14" s="26"/>
      <c r="C14" s="93"/>
      <c r="D14" s="27"/>
      <c r="E14" s="28"/>
      <c r="F14" s="29"/>
      <c r="G14" s="29"/>
      <c r="H14" s="29"/>
      <c r="I14" s="29"/>
      <c r="J14" s="29"/>
      <c r="K14">
        <v>8</v>
      </c>
      <c r="L14" t="str">
        <f>IF(K14&lt;=K$6,VLOOKUP(K14,申込一覧表!AA:AB,2,0),"")</f>
        <v/>
      </c>
      <c r="M14">
        <f>IF(K14&lt;=K$6,VLOOKUP(K14,申込一覧表!AA:AC,1,0),0)</f>
        <v>0</v>
      </c>
      <c r="N14" s="24" t="str">
        <f t="shared" si="8"/>
        <v/>
      </c>
      <c r="O14" t="str">
        <f>IF(K14&lt;=K$6,VLOOKUP(K14,申込一覧表!AA:AH,8,0),"")</f>
        <v/>
      </c>
      <c r="P14" t="str">
        <f>IF(K14&lt;=K$6,VLOOKUP(K14,申込一覧表!AA:AE,5,0),"")</f>
        <v/>
      </c>
      <c r="Q14">
        <f t="shared" si="0"/>
        <v>56</v>
      </c>
      <c r="R14">
        <f t="shared" si="1"/>
        <v>56</v>
      </c>
      <c r="S14">
        <f t="shared" si="2"/>
        <v>28</v>
      </c>
      <c r="T14">
        <f t="shared" si="9"/>
        <v>0</v>
      </c>
      <c r="AG14">
        <v>8</v>
      </c>
      <c r="AH14" t="str">
        <f t="shared" si="10"/>
        <v/>
      </c>
      <c r="AI14">
        <f t="shared" ref="AI14:AP14" si="15">SUM(AI7:AI13)</f>
        <v>0</v>
      </c>
      <c r="AJ14">
        <f t="shared" si="15"/>
        <v>0</v>
      </c>
      <c r="AK14">
        <f t="shared" si="15"/>
        <v>0</v>
      </c>
      <c r="AL14">
        <f t="shared" si="15"/>
        <v>0</v>
      </c>
      <c r="AM14">
        <f t="shared" si="15"/>
        <v>0</v>
      </c>
      <c r="AN14">
        <f t="shared" si="15"/>
        <v>0</v>
      </c>
      <c r="AO14">
        <f t="shared" si="15"/>
        <v>0</v>
      </c>
      <c r="AP14">
        <f t="shared" si="15"/>
        <v>0</v>
      </c>
      <c r="AQ14">
        <f>MAX(AI14:AP14)</f>
        <v>0</v>
      </c>
      <c r="AR14" s="129">
        <f>SUM(AI14:AP14)</f>
        <v>0</v>
      </c>
      <c r="AS14" t="str">
        <f t="shared" si="6"/>
        <v/>
      </c>
      <c r="AT14" t="str">
        <f t="shared" si="6"/>
        <v/>
      </c>
      <c r="AU14" t="str">
        <f t="shared" si="6"/>
        <v/>
      </c>
      <c r="AV14" t="str">
        <f t="shared" si="6"/>
        <v/>
      </c>
      <c r="AW14" s="4"/>
    </row>
    <row r="15" spans="1:49" s="14" customFormat="1" ht="14.4" x14ac:dyDescent="0.15">
      <c r="A15" s="30" t="s">
        <v>54</v>
      </c>
      <c r="B15" s="19"/>
      <c r="C15" s="19"/>
      <c r="D15" s="19"/>
      <c r="E15" s="19"/>
      <c r="F15" s="20"/>
      <c r="G15" s="19"/>
      <c r="H15" s="19"/>
      <c r="I15" s="19"/>
      <c r="K15">
        <v>9</v>
      </c>
      <c r="L15" t="str">
        <f>IF(K15&lt;=K$6,VLOOKUP(K15,申込一覧表!AA:AB,2,0),"")</f>
        <v/>
      </c>
      <c r="M15">
        <f>IF(K15&lt;=K$6,VLOOKUP(K15,申込一覧表!AA:AC,1,0),0)</f>
        <v>0</v>
      </c>
      <c r="N15" s="24" t="str">
        <f t="shared" si="8"/>
        <v/>
      </c>
      <c r="O15" t="str">
        <f>IF(K15&lt;=K$6,VLOOKUP(K15,申込一覧表!AA:AH,8,0),"")</f>
        <v/>
      </c>
      <c r="P15" t="str">
        <f>IF(K15&lt;=K$6,VLOOKUP(K15,申込一覧表!AA:AE,5,0),"")</f>
        <v/>
      </c>
      <c r="Q15">
        <f t="shared" si="0"/>
        <v>56</v>
      </c>
      <c r="R15">
        <f t="shared" si="1"/>
        <v>56</v>
      </c>
      <c r="S15">
        <f t="shared" si="2"/>
        <v>28</v>
      </c>
      <c r="T15">
        <f t="shared" si="9"/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>
        <v>9</v>
      </c>
      <c r="AS15"/>
      <c r="AT15" t="str">
        <f t="shared" ref="AT15:AT58" si="16">IF(G15="","",VLOOKUP(G15,$N$7:$AG$126,20,0))</f>
        <v/>
      </c>
      <c r="AU15" t="str">
        <f t="shared" ref="AU15:AU58" si="17">IF(H15="","",VLOOKUP(H15,$N$7:$AG$126,20,0))</f>
        <v/>
      </c>
      <c r="AV15" t="str">
        <f t="shared" ref="AV15:AV58" si="18">IF(I15="","",VLOOKUP(I15,$N$7:$AG$126,20,0))</f>
        <v/>
      </c>
      <c r="AW15" s="4"/>
    </row>
    <row r="16" spans="1:49" ht="14.25" customHeight="1" x14ac:dyDescent="0.15">
      <c r="A16" s="16" t="str">
        <f>IF(F16="","",1)</f>
        <v/>
      </c>
      <c r="B16" s="21" t="str">
        <f>IF(E16="","",リレーオーダー用紙!$N$4)</f>
        <v/>
      </c>
      <c r="C16" s="22" t="str">
        <f>IF(B16="","","少年の部")</f>
        <v/>
      </c>
      <c r="D16" s="22"/>
      <c r="E16" s="81"/>
      <c r="F16" s="82"/>
      <c r="G16" s="82"/>
      <c r="H16" s="82"/>
      <c r="I16" s="82"/>
      <c r="J16" s="40" t="str">
        <f>IF(COUNTIF(AC16:AF16,"&gt;1")&gt;0,"泳者重複!!","")</f>
        <v/>
      </c>
      <c r="K16">
        <v>10</v>
      </c>
      <c r="L16" t="str">
        <f>IF(K16&lt;=K$6,VLOOKUP(K16,申込一覧表!AA:AB,2,0),"")</f>
        <v/>
      </c>
      <c r="M16">
        <f>IF(K16&lt;=K$6,VLOOKUP(K16,申込一覧表!AA:AC,1,0),0)</f>
        <v>0</v>
      </c>
      <c r="N16" s="24" t="str">
        <f t="shared" si="8"/>
        <v/>
      </c>
      <c r="O16" t="str">
        <f>IF(K16&lt;=K$6,VLOOKUP(K16,申込一覧表!AA:AH,8,0),"")</f>
        <v/>
      </c>
      <c r="P16" t="str">
        <f>IF(K16&lt;=K$6,VLOOKUP(K16,申込一覧表!AA:AE,5,0),"")</f>
        <v/>
      </c>
      <c r="Q16">
        <f t="shared" si="0"/>
        <v>56</v>
      </c>
      <c r="R16">
        <f t="shared" si="1"/>
        <v>56</v>
      </c>
      <c r="S16">
        <f t="shared" si="2"/>
        <v>28</v>
      </c>
      <c r="T16">
        <f t="shared" si="9"/>
        <v>0</v>
      </c>
      <c r="U16" t="str">
        <f t="shared" ref="U16:X22" si="19">IF(F16="","",VLOOKUP(F16,$N$7:$O$127,2,0))</f>
        <v/>
      </c>
      <c r="V16" t="str">
        <f t="shared" si="19"/>
        <v/>
      </c>
      <c r="W16" t="str">
        <f t="shared" si="19"/>
        <v/>
      </c>
      <c r="X16" t="str">
        <f t="shared" si="19"/>
        <v/>
      </c>
      <c r="AC16" t="str">
        <f t="shared" ref="AC16:AF22" si="20">IF(F16="","",VLOOKUP(F16,$N$7:$T$127,5,0))</f>
        <v/>
      </c>
      <c r="AD16" t="str">
        <f t="shared" si="20"/>
        <v/>
      </c>
      <c r="AE16" t="str">
        <f t="shared" si="20"/>
        <v/>
      </c>
      <c r="AF16" t="str">
        <f t="shared" si="20"/>
        <v/>
      </c>
      <c r="AG16">
        <v>10</v>
      </c>
      <c r="AH16" t="str">
        <f>IF(C16="","",IF(C16="小学生",11,IF(C16="中学生",12,13)))</f>
        <v/>
      </c>
      <c r="AI16">
        <f>IF(AI$6=$AH16,1,0)</f>
        <v>0</v>
      </c>
      <c r="AJ16">
        <f>IF(AJ$6=$AH16,1,0)</f>
        <v>0</v>
      </c>
      <c r="AK16">
        <f t="shared" ref="AJ16:AP22" si="21">IF(AK$6=$AH16,1,0)</f>
        <v>0</v>
      </c>
      <c r="AL16">
        <f t="shared" si="21"/>
        <v>0</v>
      </c>
      <c r="AM16">
        <f t="shared" si="21"/>
        <v>0</v>
      </c>
      <c r="AN16">
        <f t="shared" si="21"/>
        <v>0</v>
      </c>
      <c r="AO16">
        <f t="shared" si="21"/>
        <v>0</v>
      </c>
      <c r="AP16">
        <f t="shared" si="21"/>
        <v>0</v>
      </c>
      <c r="AS16" t="str">
        <f t="shared" ref="AS16:AS23" si="22">IF(F16="","",VLOOKUP(F16,$N$7:$AG$126,20,0))</f>
        <v/>
      </c>
      <c r="AT16" t="str">
        <f t="shared" si="16"/>
        <v/>
      </c>
      <c r="AU16" t="str">
        <f t="shared" si="17"/>
        <v/>
      </c>
      <c r="AV16" t="str">
        <f t="shared" si="18"/>
        <v/>
      </c>
      <c r="AW16" s="4" t="str">
        <f t="shared" si="12"/>
        <v>999:99.99</v>
      </c>
    </row>
    <row r="17" spans="1:49" ht="14.25" hidden="1" customHeight="1" x14ac:dyDescent="0.15">
      <c r="A17" s="16" t="str">
        <f>IF(B17="","",A16+1)</f>
        <v/>
      </c>
      <c r="B17" s="21" t="str">
        <f>IF(E17="","",リレーオーダー用紙!$N$4)</f>
        <v/>
      </c>
      <c r="C17" s="22" t="str">
        <f t="shared" ref="C17:C22" si="23">IF(B17="","","少年の部")</f>
        <v/>
      </c>
      <c r="D17" s="22"/>
      <c r="E17" s="81"/>
      <c r="F17" s="82"/>
      <c r="G17" s="82"/>
      <c r="H17" s="82"/>
      <c r="I17" s="82"/>
      <c r="J17" s="40" t="str">
        <f t="shared" ref="J17:J22" si="24">IF(COUNTIF(AC17:AF17,"&gt;1")&gt;0,"泳者重複!!","")</f>
        <v/>
      </c>
      <c r="K17">
        <v>11</v>
      </c>
      <c r="L17" t="str">
        <f>IF(K17&lt;=K$6,VLOOKUP(K17,申込一覧表!AA:AB,2,0),"")</f>
        <v/>
      </c>
      <c r="M17">
        <f>IF(K17&lt;=K$6,VLOOKUP(K17,申込一覧表!AA:AC,1,0),0)</f>
        <v>0</v>
      </c>
      <c r="N17" s="24" t="str">
        <f t="shared" si="8"/>
        <v/>
      </c>
      <c r="O17" t="str">
        <f>IF(K17&lt;=K$6,VLOOKUP(K17,申込一覧表!AA:AH,8,0),"")</f>
        <v/>
      </c>
      <c r="P17" t="str">
        <f>IF(K17&lt;=K$6,VLOOKUP(K17,申込一覧表!AA:AE,5,0),"")</f>
        <v/>
      </c>
      <c r="Q17">
        <f t="shared" si="0"/>
        <v>56</v>
      </c>
      <c r="R17">
        <f t="shared" si="1"/>
        <v>56</v>
      </c>
      <c r="S17">
        <f t="shared" si="2"/>
        <v>28</v>
      </c>
      <c r="T17">
        <f t="shared" si="9"/>
        <v>0</v>
      </c>
      <c r="U17" t="str">
        <f t="shared" si="19"/>
        <v/>
      </c>
      <c r="V17" t="str">
        <f t="shared" si="19"/>
        <v/>
      </c>
      <c r="W17" t="str">
        <f t="shared" si="19"/>
        <v/>
      </c>
      <c r="X17" t="str">
        <f t="shared" si="19"/>
        <v/>
      </c>
      <c r="AC17" t="str">
        <f t="shared" si="20"/>
        <v/>
      </c>
      <c r="AD17" t="str">
        <f t="shared" si="20"/>
        <v/>
      </c>
      <c r="AE17" t="str">
        <f t="shared" si="20"/>
        <v/>
      </c>
      <c r="AF17" t="str">
        <f t="shared" si="20"/>
        <v/>
      </c>
      <c r="AG17">
        <v>11</v>
      </c>
      <c r="AH17" t="str">
        <f t="shared" ref="AH17:AH23" si="25">IF(C17="","",IF(C17="小学生",15,IF(C17="中学生",16,17)))</f>
        <v/>
      </c>
      <c r="AI17">
        <f t="shared" ref="AI17:AI22" si="26">IF(AI$6=$AH17,1,0)</f>
        <v>0</v>
      </c>
      <c r="AJ17">
        <f t="shared" si="21"/>
        <v>0</v>
      </c>
      <c r="AK17">
        <f t="shared" si="21"/>
        <v>0</v>
      </c>
      <c r="AL17">
        <f t="shared" si="21"/>
        <v>0</v>
      </c>
      <c r="AM17">
        <f t="shared" si="21"/>
        <v>0</v>
      </c>
      <c r="AN17">
        <f t="shared" si="21"/>
        <v>0</v>
      </c>
      <c r="AO17">
        <f t="shared" si="21"/>
        <v>0</v>
      </c>
      <c r="AP17">
        <f t="shared" si="21"/>
        <v>0</v>
      </c>
      <c r="AS17" t="str">
        <f t="shared" si="22"/>
        <v/>
      </c>
      <c r="AT17" t="str">
        <f t="shared" si="16"/>
        <v/>
      </c>
      <c r="AU17" t="str">
        <f t="shared" si="17"/>
        <v/>
      </c>
      <c r="AV17" t="str">
        <f t="shared" si="18"/>
        <v/>
      </c>
      <c r="AW17" s="4" t="str">
        <f t="shared" si="12"/>
        <v>999:99.99</v>
      </c>
    </row>
    <row r="18" spans="1:49" ht="14.25" hidden="1" customHeight="1" x14ac:dyDescent="0.15">
      <c r="A18" s="16" t="str">
        <f t="shared" ref="A18:A22" si="27">IF(F18="","",A17+1)</f>
        <v/>
      </c>
      <c r="B18" s="21" t="str">
        <f>IF(E18="","",リレーオーダー用紙!$N$4)</f>
        <v/>
      </c>
      <c r="C18" s="22" t="str">
        <f t="shared" si="23"/>
        <v/>
      </c>
      <c r="D18" s="22"/>
      <c r="E18" s="81"/>
      <c r="F18" s="82"/>
      <c r="G18" s="82"/>
      <c r="H18" s="82"/>
      <c r="I18" s="82"/>
      <c r="J18" s="40" t="str">
        <f t="shared" si="24"/>
        <v/>
      </c>
      <c r="K18">
        <v>12</v>
      </c>
      <c r="L18" t="str">
        <f>IF(K18&lt;=K$6,VLOOKUP(K18,申込一覧表!AA:AB,2,0),"")</f>
        <v/>
      </c>
      <c r="M18">
        <f>IF(K18&lt;=K$6,VLOOKUP(K18,申込一覧表!AA:AC,1,0),0)</f>
        <v>0</v>
      </c>
      <c r="N18" s="24" t="str">
        <f t="shared" si="8"/>
        <v/>
      </c>
      <c r="O18" t="str">
        <f>IF(K18&lt;=K$6,VLOOKUP(K18,申込一覧表!AA:AH,8,0),"")</f>
        <v/>
      </c>
      <c r="P18" t="str">
        <f>IF(K18&lt;=K$6,VLOOKUP(K18,申込一覧表!AA:AE,5,0),"")</f>
        <v/>
      </c>
      <c r="Q18">
        <f t="shared" si="0"/>
        <v>56</v>
      </c>
      <c r="R18">
        <f t="shared" si="1"/>
        <v>56</v>
      </c>
      <c r="S18">
        <f t="shared" si="2"/>
        <v>28</v>
      </c>
      <c r="T18">
        <f t="shared" si="9"/>
        <v>0</v>
      </c>
      <c r="U18" t="str">
        <f t="shared" si="19"/>
        <v/>
      </c>
      <c r="V18" t="str">
        <f t="shared" si="19"/>
        <v/>
      </c>
      <c r="W18" t="str">
        <f t="shared" si="19"/>
        <v/>
      </c>
      <c r="X18" t="str">
        <f t="shared" si="19"/>
        <v/>
      </c>
      <c r="AC18" t="str">
        <f t="shared" si="20"/>
        <v/>
      </c>
      <c r="AD18" t="str">
        <f t="shared" si="20"/>
        <v/>
      </c>
      <c r="AE18" t="str">
        <f t="shared" si="20"/>
        <v/>
      </c>
      <c r="AF18" t="str">
        <f t="shared" si="20"/>
        <v/>
      </c>
      <c r="AG18">
        <v>12</v>
      </c>
      <c r="AH18" t="str">
        <f t="shared" si="25"/>
        <v/>
      </c>
      <c r="AI18">
        <f t="shared" si="26"/>
        <v>0</v>
      </c>
      <c r="AJ18">
        <f t="shared" si="21"/>
        <v>0</v>
      </c>
      <c r="AK18">
        <f t="shared" si="21"/>
        <v>0</v>
      </c>
      <c r="AL18">
        <f t="shared" si="21"/>
        <v>0</v>
      </c>
      <c r="AM18">
        <f t="shared" si="21"/>
        <v>0</v>
      </c>
      <c r="AN18">
        <f t="shared" si="21"/>
        <v>0</v>
      </c>
      <c r="AO18">
        <f t="shared" si="21"/>
        <v>0</v>
      </c>
      <c r="AP18">
        <f t="shared" si="21"/>
        <v>0</v>
      </c>
      <c r="AS18" t="str">
        <f t="shared" si="22"/>
        <v/>
      </c>
      <c r="AT18" t="str">
        <f t="shared" si="16"/>
        <v/>
      </c>
      <c r="AU18" t="str">
        <f t="shared" si="17"/>
        <v/>
      </c>
      <c r="AV18" t="str">
        <f t="shared" si="18"/>
        <v/>
      </c>
      <c r="AW18" s="4" t="str">
        <f t="shared" si="12"/>
        <v>999:99.99</v>
      </c>
    </row>
    <row r="19" spans="1:49" ht="14.25" hidden="1" customHeight="1" x14ac:dyDescent="0.15">
      <c r="A19" s="16" t="str">
        <f t="shared" si="27"/>
        <v/>
      </c>
      <c r="B19" s="21" t="str">
        <f>IF(E19="","",リレーオーダー用紙!$N$4)</f>
        <v/>
      </c>
      <c r="C19" s="22" t="str">
        <f t="shared" si="23"/>
        <v/>
      </c>
      <c r="D19" s="22"/>
      <c r="E19" s="81"/>
      <c r="F19" s="82"/>
      <c r="G19" s="82"/>
      <c r="H19" s="82"/>
      <c r="I19" s="82"/>
      <c r="J19" s="40" t="str">
        <f t="shared" si="24"/>
        <v/>
      </c>
      <c r="K19">
        <v>13</v>
      </c>
      <c r="L19" t="str">
        <f>IF(K19&lt;=K$6,VLOOKUP(K19,申込一覧表!AA:AB,2,0),"")</f>
        <v/>
      </c>
      <c r="M19">
        <f>IF(K19&lt;=K$6,VLOOKUP(K19,申込一覧表!AA:AC,1,0),0)</f>
        <v>0</v>
      </c>
      <c r="N19" s="24" t="str">
        <f t="shared" si="8"/>
        <v/>
      </c>
      <c r="O19" t="str">
        <f>IF(K19&lt;=K$6,VLOOKUP(K19,申込一覧表!AA:AH,8,0),"")</f>
        <v/>
      </c>
      <c r="P19" t="str">
        <f>IF(K19&lt;=K$6,VLOOKUP(K19,申込一覧表!AA:AE,5,0),"")</f>
        <v/>
      </c>
      <c r="Q19">
        <f t="shared" si="0"/>
        <v>56</v>
      </c>
      <c r="R19">
        <f t="shared" si="1"/>
        <v>56</v>
      </c>
      <c r="S19">
        <f t="shared" si="2"/>
        <v>28</v>
      </c>
      <c r="T19">
        <f t="shared" si="9"/>
        <v>0</v>
      </c>
      <c r="U19" t="str">
        <f t="shared" si="19"/>
        <v/>
      </c>
      <c r="V19" t="str">
        <f t="shared" si="19"/>
        <v/>
      </c>
      <c r="W19" t="str">
        <f t="shared" si="19"/>
        <v/>
      </c>
      <c r="X19" t="str">
        <f t="shared" si="19"/>
        <v/>
      </c>
      <c r="AC19" t="str">
        <f t="shared" si="20"/>
        <v/>
      </c>
      <c r="AD19" t="str">
        <f t="shared" si="20"/>
        <v/>
      </c>
      <c r="AE19" t="str">
        <f t="shared" si="20"/>
        <v/>
      </c>
      <c r="AF19" t="str">
        <f t="shared" si="20"/>
        <v/>
      </c>
      <c r="AG19">
        <v>13</v>
      </c>
      <c r="AH19" t="str">
        <f t="shared" si="25"/>
        <v/>
      </c>
      <c r="AI19">
        <f t="shared" si="26"/>
        <v>0</v>
      </c>
      <c r="AJ19">
        <f t="shared" si="21"/>
        <v>0</v>
      </c>
      <c r="AK19">
        <f t="shared" si="21"/>
        <v>0</v>
      </c>
      <c r="AL19">
        <f t="shared" si="21"/>
        <v>0</v>
      </c>
      <c r="AM19">
        <f t="shared" si="21"/>
        <v>0</v>
      </c>
      <c r="AN19">
        <f t="shared" si="21"/>
        <v>0</v>
      </c>
      <c r="AO19">
        <f t="shared" si="21"/>
        <v>0</v>
      </c>
      <c r="AP19">
        <f t="shared" si="21"/>
        <v>0</v>
      </c>
      <c r="AS19" t="str">
        <f t="shared" si="22"/>
        <v/>
      </c>
      <c r="AT19" t="str">
        <f t="shared" si="16"/>
        <v/>
      </c>
      <c r="AU19" t="str">
        <f t="shared" si="17"/>
        <v/>
      </c>
      <c r="AV19" t="str">
        <f t="shared" si="18"/>
        <v/>
      </c>
      <c r="AW19" s="4" t="str">
        <f t="shared" si="12"/>
        <v>999:99.99</v>
      </c>
    </row>
    <row r="20" spans="1:49" ht="14.25" hidden="1" customHeight="1" x14ac:dyDescent="0.15">
      <c r="A20" s="16" t="str">
        <f t="shared" si="27"/>
        <v/>
      </c>
      <c r="B20" s="21" t="str">
        <f>IF(E20="","",リレーオーダー用紙!$N$4)</f>
        <v/>
      </c>
      <c r="C20" s="22" t="str">
        <f t="shared" si="23"/>
        <v/>
      </c>
      <c r="D20" s="22"/>
      <c r="E20" s="81"/>
      <c r="F20" s="82"/>
      <c r="G20" s="82"/>
      <c r="H20" s="82"/>
      <c r="I20" s="82"/>
      <c r="J20" s="40" t="str">
        <f t="shared" si="24"/>
        <v/>
      </c>
      <c r="K20">
        <v>14</v>
      </c>
      <c r="L20" t="str">
        <f>IF(K20&lt;=K$6,VLOOKUP(K20,申込一覧表!AA:AB,2,0),"")</f>
        <v/>
      </c>
      <c r="M20">
        <f>IF(K20&lt;=K$6,VLOOKUP(K20,申込一覧表!AA:AC,1,0),0)</f>
        <v>0</v>
      </c>
      <c r="N20" s="24" t="str">
        <f t="shared" si="8"/>
        <v/>
      </c>
      <c r="O20" t="str">
        <f>IF(K20&lt;=K$6,VLOOKUP(K20,申込一覧表!AA:AH,8,0),"")</f>
        <v/>
      </c>
      <c r="P20" t="str">
        <f>IF(K20&lt;=K$6,VLOOKUP(K20,申込一覧表!AA:AE,5,0),"")</f>
        <v/>
      </c>
      <c r="Q20">
        <f t="shared" si="0"/>
        <v>56</v>
      </c>
      <c r="R20">
        <f t="shared" si="1"/>
        <v>56</v>
      </c>
      <c r="S20">
        <f t="shared" si="2"/>
        <v>28</v>
      </c>
      <c r="T20">
        <f t="shared" si="9"/>
        <v>0</v>
      </c>
      <c r="U20" t="str">
        <f t="shared" si="19"/>
        <v/>
      </c>
      <c r="V20" t="str">
        <f t="shared" si="19"/>
        <v/>
      </c>
      <c r="W20" t="str">
        <f t="shared" si="19"/>
        <v/>
      </c>
      <c r="X20" t="str">
        <f t="shared" si="19"/>
        <v/>
      </c>
      <c r="AC20" t="str">
        <f t="shared" si="20"/>
        <v/>
      </c>
      <c r="AD20" t="str">
        <f t="shared" si="20"/>
        <v/>
      </c>
      <c r="AE20" t="str">
        <f t="shared" si="20"/>
        <v/>
      </c>
      <c r="AF20" t="str">
        <f t="shared" si="20"/>
        <v/>
      </c>
      <c r="AG20">
        <v>14</v>
      </c>
      <c r="AH20" t="str">
        <f t="shared" si="25"/>
        <v/>
      </c>
      <c r="AI20">
        <f t="shared" si="26"/>
        <v>0</v>
      </c>
      <c r="AJ20">
        <f t="shared" si="21"/>
        <v>0</v>
      </c>
      <c r="AK20">
        <f t="shared" si="21"/>
        <v>0</v>
      </c>
      <c r="AL20">
        <f t="shared" si="21"/>
        <v>0</v>
      </c>
      <c r="AM20">
        <f t="shared" si="21"/>
        <v>0</v>
      </c>
      <c r="AN20">
        <f t="shared" si="21"/>
        <v>0</v>
      </c>
      <c r="AO20">
        <f t="shared" si="21"/>
        <v>0</v>
      </c>
      <c r="AP20">
        <f t="shared" si="21"/>
        <v>0</v>
      </c>
      <c r="AS20" t="str">
        <f t="shared" si="22"/>
        <v/>
      </c>
      <c r="AT20" t="str">
        <f t="shared" si="16"/>
        <v/>
      </c>
      <c r="AU20" t="str">
        <f t="shared" si="17"/>
        <v/>
      </c>
      <c r="AV20" t="str">
        <f t="shared" si="18"/>
        <v/>
      </c>
      <c r="AW20" s="4" t="str">
        <f t="shared" si="12"/>
        <v>999:99.99</v>
      </c>
    </row>
    <row r="21" spans="1:49" ht="14.25" hidden="1" customHeight="1" x14ac:dyDescent="0.15">
      <c r="A21" s="16" t="str">
        <f t="shared" si="27"/>
        <v/>
      </c>
      <c r="B21" s="21" t="str">
        <f>IF(E21="","",リレーオーダー用紙!$N$4)</f>
        <v/>
      </c>
      <c r="C21" s="22" t="str">
        <f t="shared" si="23"/>
        <v/>
      </c>
      <c r="D21" s="22" t="str">
        <f t="shared" ref="D21:D22" si="28">IF(SUM(U21:X21)=0,"",SUM(U21:X21))</f>
        <v/>
      </c>
      <c r="E21" s="81"/>
      <c r="F21" s="82"/>
      <c r="G21" s="82"/>
      <c r="H21" s="82"/>
      <c r="I21" s="82"/>
      <c r="J21" s="40" t="str">
        <f t="shared" si="24"/>
        <v/>
      </c>
      <c r="K21">
        <v>15</v>
      </c>
      <c r="L21" t="str">
        <f>IF(K21&lt;=K$6,VLOOKUP(K21,申込一覧表!AA:AB,2,0),"")</f>
        <v/>
      </c>
      <c r="M21">
        <f>IF(K21&lt;=K$6,VLOOKUP(K21,申込一覧表!AA:AC,1,0),0)</f>
        <v>0</v>
      </c>
      <c r="N21" s="24" t="str">
        <f t="shared" si="8"/>
        <v/>
      </c>
      <c r="O21" t="str">
        <f>IF(K21&lt;=K$6,VLOOKUP(K21,申込一覧表!AA:AH,8,0),"")</f>
        <v/>
      </c>
      <c r="P21" t="str">
        <f>IF(K21&lt;=K$6,VLOOKUP(K21,申込一覧表!AA:AE,5,0),"")</f>
        <v/>
      </c>
      <c r="Q21">
        <f t="shared" si="0"/>
        <v>56</v>
      </c>
      <c r="R21">
        <f t="shared" si="1"/>
        <v>56</v>
      </c>
      <c r="S21">
        <f t="shared" si="2"/>
        <v>28</v>
      </c>
      <c r="T21">
        <f t="shared" si="9"/>
        <v>0</v>
      </c>
      <c r="U21" t="str">
        <f t="shared" si="19"/>
        <v/>
      </c>
      <c r="V21" t="str">
        <f t="shared" si="19"/>
        <v/>
      </c>
      <c r="W21" t="str">
        <f t="shared" si="19"/>
        <v/>
      </c>
      <c r="X21" t="str">
        <f t="shared" si="19"/>
        <v/>
      </c>
      <c r="AC21" t="str">
        <f t="shared" si="20"/>
        <v/>
      </c>
      <c r="AD21" t="str">
        <f t="shared" si="20"/>
        <v/>
      </c>
      <c r="AE21" t="str">
        <f t="shared" si="20"/>
        <v/>
      </c>
      <c r="AF21" t="str">
        <f t="shared" si="20"/>
        <v/>
      </c>
      <c r="AG21">
        <v>15</v>
      </c>
      <c r="AH21" t="str">
        <f t="shared" si="25"/>
        <v/>
      </c>
      <c r="AI21">
        <f t="shared" si="26"/>
        <v>0</v>
      </c>
      <c r="AJ21">
        <f t="shared" si="21"/>
        <v>0</v>
      </c>
      <c r="AK21">
        <f t="shared" si="21"/>
        <v>0</v>
      </c>
      <c r="AL21">
        <f t="shared" si="21"/>
        <v>0</v>
      </c>
      <c r="AM21">
        <f t="shared" si="21"/>
        <v>0</v>
      </c>
      <c r="AN21">
        <f t="shared" si="21"/>
        <v>0</v>
      </c>
      <c r="AO21">
        <f t="shared" si="21"/>
        <v>0</v>
      </c>
      <c r="AP21">
        <f t="shared" si="21"/>
        <v>0</v>
      </c>
      <c r="AS21" t="str">
        <f t="shared" si="22"/>
        <v/>
      </c>
      <c r="AT21" t="str">
        <f t="shared" si="16"/>
        <v/>
      </c>
      <c r="AU21" t="str">
        <f t="shared" si="17"/>
        <v/>
      </c>
      <c r="AV21" t="str">
        <f t="shared" si="18"/>
        <v/>
      </c>
      <c r="AW21" s="4" t="str">
        <f t="shared" si="12"/>
        <v>999:99.99</v>
      </c>
    </row>
    <row r="22" spans="1:49" ht="14.25" hidden="1" customHeight="1" x14ac:dyDescent="0.15">
      <c r="A22" s="16" t="str">
        <f t="shared" si="27"/>
        <v/>
      </c>
      <c r="B22" s="21" t="str">
        <f>IF(E22="","",リレーオーダー用紙!$N$4)</f>
        <v/>
      </c>
      <c r="C22" s="22" t="str">
        <f t="shared" si="23"/>
        <v/>
      </c>
      <c r="D22" s="22" t="str">
        <f t="shared" si="28"/>
        <v/>
      </c>
      <c r="E22" s="81"/>
      <c r="F22" s="82"/>
      <c r="G22" s="82"/>
      <c r="H22" s="82"/>
      <c r="I22" s="82"/>
      <c r="J22" s="40" t="str">
        <f t="shared" si="24"/>
        <v/>
      </c>
      <c r="K22">
        <v>16</v>
      </c>
      <c r="L22" t="str">
        <f>IF(K22&lt;=K$6,VLOOKUP(K22,申込一覧表!AA:AB,2,0),"")</f>
        <v/>
      </c>
      <c r="M22">
        <f>IF(K22&lt;=K$6,VLOOKUP(K22,申込一覧表!AA:AC,1,0),0)</f>
        <v>0</v>
      </c>
      <c r="N22" s="24" t="str">
        <f t="shared" si="8"/>
        <v/>
      </c>
      <c r="O22" t="str">
        <f>IF(K22&lt;=K$6,VLOOKUP(K22,申込一覧表!AA:AH,8,0),"")</f>
        <v/>
      </c>
      <c r="P22" t="str">
        <f>IF(K22&lt;=K$6,VLOOKUP(K22,申込一覧表!AA:AE,5,0),"")</f>
        <v/>
      </c>
      <c r="Q22">
        <f t="shared" si="0"/>
        <v>56</v>
      </c>
      <c r="R22">
        <f t="shared" si="1"/>
        <v>56</v>
      </c>
      <c r="S22">
        <f t="shared" si="2"/>
        <v>28</v>
      </c>
      <c r="T22">
        <f t="shared" si="9"/>
        <v>0</v>
      </c>
      <c r="U22" t="str">
        <f t="shared" si="19"/>
        <v/>
      </c>
      <c r="V22" t="str">
        <f t="shared" si="19"/>
        <v/>
      </c>
      <c r="W22" t="str">
        <f t="shared" si="19"/>
        <v/>
      </c>
      <c r="X22" t="str">
        <f t="shared" si="19"/>
        <v/>
      </c>
      <c r="AC22" t="str">
        <f t="shared" si="20"/>
        <v/>
      </c>
      <c r="AD22" t="str">
        <f t="shared" si="20"/>
        <v/>
      </c>
      <c r="AE22" t="str">
        <f t="shared" si="20"/>
        <v/>
      </c>
      <c r="AF22" t="str">
        <f t="shared" si="20"/>
        <v/>
      </c>
      <c r="AG22">
        <v>16</v>
      </c>
      <c r="AH22" t="str">
        <f t="shared" si="25"/>
        <v/>
      </c>
      <c r="AI22">
        <f t="shared" si="26"/>
        <v>0</v>
      </c>
      <c r="AJ22">
        <f t="shared" si="21"/>
        <v>0</v>
      </c>
      <c r="AK22">
        <f t="shared" si="21"/>
        <v>0</v>
      </c>
      <c r="AL22">
        <f t="shared" si="21"/>
        <v>0</v>
      </c>
      <c r="AM22">
        <f t="shared" si="21"/>
        <v>0</v>
      </c>
      <c r="AN22">
        <f t="shared" si="21"/>
        <v>0</v>
      </c>
      <c r="AO22">
        <f t="shared" si="21"/>
        <v>0</v>
      </c>
      <c r="AP22">
        <f t="shared" si="21"/>
        <v>0</v>
      </c>
      <c r="AS22" t="str">
        <f t="shared" si="22"/>
        <v/>
      </c>
      <c r="AT22" t="str">
        <f t="shared" si="16"/>
        <v/>
      </c>
      <c r="AU22" t="str">
        <f t="shared" si="17"/>
        <v/>
      </c>
      <c r="AV22" t="str">
        <f t="shared" si="18"/>
        <v/>
      </c>
      <c r="AW22" s="4" t="str">
        <f t="shared" si="12"/>
        <v>999:99.99</v>
      </c>
    </row>
    <row r="23" spans="1:49" ht="14.25" hidden="1" customHeight="1" x14ac:dyDescent="0.15">
      <c r="A23" s="25"/>
      <c r="B23" s="26"/>
      <c r="C23" s="93"/>
      <c r="D23" s="27"/>
      <c r="E23" s="28"/>
      <c r="F23" s="29"/>
      <c r="G23" s="29"/>
      <c r="H23" s="29"/>
      <c r="I23" s="29"/>
      <c r="J23" s="29"/>
      <c r="K23">
        <v>17</v>
      </c>
      <c r="L23" t="str">
        <f>IF(K23&lt;=K$6,VLOOKUP(K23,申込一覧表!AA:AB,2,0),"")</f>
        <v/>
      </c>
      <c r="M23">
        <f>IF(K23&lt;=K$6,VLOOKUP(K23,申込一覧表!AA:AC,1,0),0)</f>
        <v>0</v>
      </c>
      <c r="N23" s="24" t="str">
        <f t="shared" si="8"/>
        <v/>
      </c>
      <c r="O23" t="str">
        <f>IF(K23&lt;=K$6,VLOOKUP(K23,申込一覧表!AA:AH,8,0),"")</f>
        <v/>
      </c>
      <c r="P23" t="str">
        <f>IF(K23&lt;=K$6,VLOOKUP(K23,申込一覧表!AA:AE,5,0),"")</f>
        <v/>
      </c>
      <c r="Q23">
        <f t="shared" si="0"/>
        <v>56</v>
      </c>
      <c r="R23">
        <f t="shared" si="1"/>
        <v>56</v>
      </c>
      <c r="S23">
        <f t="shared" si="2"/>
        <v>28</v>
      </c>
      <c r="T23">
        <f t="shared" si="9"/>
        <v>0</v>
      </c>
      <c r="AG23">
        <v>17</v>
      </c>
      <c r="AH23" t="str">
        <f t="shared" si="25"/>
        <v/>
      </c>
      <c r="AI23">
        <f t="shared" ref="AI23:AP23" si="29">SUM(AI16:AI22)</f>
        <v>0</v>
      </c>
      <c r="AJ23">
        <f t="shared" si="29"/>
        <v>0</v>
      </c>
      <c r="AK23">
        <f t="shared" si="29"/>
        <v>0</v>
      </c>
      <c r="AL23">
        <f t="shared" si="29"/>
        <v>0</v>
      </c>
      <c r="AM23">
        <f t="shared" si="29"/>
        <v>0</v>
      </c>
      <c r="AN23">
        <f t="shared" si="29"/>
        <v>0</v>
      </c>
      <c r="AO23">
        <f t="shared" si="29"/>
        <v>0</v>
      </c>
      <c r="AP23">
        <f t="shared" si="29"/>
        <v>0</v>
      </c>
      <c r="AQ23">
        <f>MAX(AI23:AP23)</f>
        <v>0</v>
      </c>
      <c r="AR23" s="129">
        <f>SUM(AI23:AP23)</f>
        <v>0</v>
      </c>
      <c r="AS23" t="str">
        <f t="shared" si="22"/>
        <v/>
      </c>
      <c r="AT23" t="str">
        <f t="shared" si="16"/>
        <v/>
      </c>
      <c r="AU23" t="str">
        <f t="shared" si="17"/>
        <v/>
      </c>
      <c r="AV23" t="str">
        <f t="shared" si="18"/>
        <v/>
      </c>
      <c r="AW23" s="4"/>
    </row>
    <row r="24" spans="1:49" s="14" customFormat="1" ht="14.25" hidden="1" customHeight="1" x14ac:dyDescent="0.15">
      <c r="A24" s="30" t="s">
        <v>55</v>
      </c>
      <c r="B24" s="19"/>
      <c r="C24" s="19"/>
      <c r="D24" s="19"/>
      <c r="E24" s="19"/>
      <c r="F24" s="20"/>
      <c r="G24" s="19"/>
      <c r="H24" s="19"/>
      <c r="I24" s="19"/>
      <c r="K24">
        <v>18</v>
      </c>
      <c r="L24" t="str">
        <f>IF(K24&lt;=K$6,VLOOKUP(K24,申込一覧表!AA:AB,2,0),"")</f>
        <v/>
      </c>
      <c r="M24">
        <f>IF(K24&lt;=K$6,VLOOKUP(K24,申込一覧表!AA:AC,1,0),0)</f>
        <v>0</v>
      </c>
      <c r="N24" s="24" t="str">
        <f t="shared" si="8"/>
        <v/>
      </c>
      <c r="O24" t="str">
        <f>IF(K24&lt;=K$6,VLOOKUP(K24,申込一覧表!AA:AH,8,0),"")</f>
        <v/>
      </c>
      <c r="P24" t="str">
        <f>IF(K24&lt;=K$6,VLOOKUP(K24,申込一覧表!AA:AE,5,0),"")</f>
        <v/>
      </c>
      <c r="Q24">
        <f t="shared" si="0"/>
        <v>56</v>
      </c>
      <c r="R24">
        <f t="shared" si="1"/>
        <v>56</v>
      </c>
      <c r="S24">
        <f t="shared" si="2"/>
        <v>28</v>
      </c>
      <c r="T24">
        <f t="shared" si="9"/>
        <v>0</v>
      </c>
      <c r="U24"/>
      <c r="V24"/>
      <c r="W24"/>
      <c r="X24"/>
      <c r="Y24"/>
      <c r="Z24"/>
      <c r="AA24"/>
      <c r="AB24"/>
      <c r="AC24"/>
      <c r="AD24"/>
      <c r="AE24"/>
      <c r="AF24"/>
      <c r="AG24">
        <v>18</v>
      </c>
      <c r="AS24"/>
      <c r="AT24" t="str">
        <f t="shared" si="16"/>
        <v/>
      </c>
      <c r="AU24" t="str">
        <f t="shared" si="17"/>
        <v/>
      </c>
      <c r="AV24" t="str">
        <f t="shared" si="18"/>
        <v/>
      </c>
      <c r="AW24" s="4"/>
    </row>
    <row r="25" spans="1:49" ht="14.25" hidden="1" customHeight="1" x14ac:dyDescent="0.15">
      <c r="A25" s="16" t="str">
        <f>IF(B25="","",1)</f>
        <v/>
      </c>
      <c r="B25" s="21" t="str">
        <f>IF(E25="","",リレーオーダー用紙!$N$4)</f>
        <v/>
      </c>
      <c r="C25" s="127"/>
      <c r="D25" s="130" t="str">
        <f>IF(SUM(U25:X25)=0,"",SUM(U25:X25))</f>
        <v/>
      </c>
      <c r="E25" s="83"/>
      <c r="F25" s="84"/>
      <c r="G25" s="84"/>
      <c r="H25" s="84"/>
      <c r="I25" s="84"/>
      <c r="J25" s="40" t="str">
        <f>IF(COUNTIF(AC25:AF25,"&gt;1")&gt;0,"泳者重複!!","")</f>
        <v/>
      </c>
      <c r="K25">
        <v>19</v>
      </c>
      <c r="L25" t="str">
        <f>IF(K25&lt;=K$6,VLOOKUP(K25,申込一覧表!AA:AB,2,0),"")</f>
        <v/>
      </c>
      <c r="M25">
        <f>IF(K25&lt;=K$6,VLOOKUP(K25,申込一覧表!AA:AC,1,0),0)</f>
        <v>0</v>
      </c>
      <c r="N25" s="24" t="str">
        <f t="shared" si="8"/>
        <v/>
      </c>
      <c r="O25" t="str">
        <f>IF(K25&lt;=K$6,VLOOKUP(K25,申込一覧表!AA:AH,8,0),"")</f>
        <v/>
      </c>
      <c r="P25" t="str">
        <f>IF(K25&lt;=K$6,VLOOKUP(K25,申込一覧表!AA:AE,5,0),"")</f>
        <v/>
      </c>
      <c r="Q25">
        <f t="shared" si="0"/>
        <v>56</v>
      </c>
      <c r="R25">
        <f t="shared" si="1"/>
        <v>56</v>
      </c>
      <c r="S25">
        <f t="shared" si="2"/>
        <v>28</v>
      </c>
      <c r="T25">
        <f t="shared" si="9"/>
        <v>0</v>
      </c>
      <c r="U25" t="str">
        <f t="shared" ref="U25:X31" si="30">IF(F25="","",VLOOKUP(F25,$N$7:$O$127,2,0))</f>
        <v/>
      </c>
      <c r="V25" t="str">
        <f t="shared" si="30"/>
        <v/>
      </c>
      <c r="W25" t="str">
        <f t="shared" si="30"/>
        <v/>
      </c>
      <c r="X25" t="str">
        <f t="shared" si="30"/>
        <v/>
      </c>
      <c r="AC25" t="str">
        <f t="shared" ref="AC25:AF31" si="31">IF(F25="","",VLOOKUP(F25,$N$7:$T$127,4,0))</f>
        <v/>
      </c>
      <c r="AD25" t="str">
        <f t="shared" si="31"/>
        <v/>
      </c>
      <c r="AE25" t="str">
        <f t="shared" si="31"/>
        <v/>
      </c>
      <c r="AF25" t="str">
        <f t="shared" si="31"/>
        <v/>
      </c>
      <c r="AG25">
        <v>19</v>
      </c>
      <c r="AH25" t="str">
        <f>IF(C25="","",IF(C25="小学生",5,IF(C25="中学生",6,7)))</f>
        <v/>
      </c>
      <c r="AI25">
        <f>IF(AI$6=$AH25,1,0)</f>
        <v>0</v>
      </c>
      <c r="AJ25">
        <f t="shared" ref="AJ25:AP31" si="32">IF(AJ$6=$AH25,1,0)</f>
        <v>0</v>
      </c>
      <c r="AK25">
        <f t="shared" si="32"/>
        <v>0</v>
      </c>
      <c r="AL25">
        <f t="shared" si="32"/>
        <v>0</v>
      </c>
      <c r="AM25">
        <f t="shared" si="32"/>
        <v>0</v>
      </c>
      <c r="AN25">
        <f t="shared" si="32"/>
        <v>0</v>
      </c>
      <c r="AO25">
        <f t="shared" si="32"/>
        <v>0</v>
      </c>
      <c r="AP25">
        <f t="shared" si="32"/>
        <v>0</v>
      </c>
      <c r="AS25" t="str">
        <f t="shared" ref="AS25:AS32" si="33">IF(F25="","",VLOOKUP(F25,$N$7:$AG$126,20,0))</f>
        <v/>
      </c>
      <c r="AT25" t="str">
        <f t="shared" si="16"/>
        <v/>
      </c>
      <c r="AU25" t="str">
        <f t="shared" si="17"/>
        <v/>
      </c>
      <c r="AV25" t="str">
        <f t="shared" si="18"/>
        <v/>
      </c>
      <c r="AW25" s="4" t="str">
        <f t="shared" si="12"/>
        <v>999:99.99</v>
      </c>
    </row>
    <row r="26" spans="1:49" ht="14.25" hidden="1" customHeight="1" x14ac:dyDescent="0.15">
      <c r="A26" s="16" t="str">
        <f>IF(B26="","",A25+1)</f>
        <v/>
      </c>
      <c r="B26" s="21" t="str">
        <f>IF(E26="","",リレーオーダー用紙!$N$4)</f>
        <v/>
      </c>
      <c r="C26" s="127"/>
      <c r="D26" s="130" t="str">
        <f t="shared" ref="D26:D31" si="34">IF(SUM(U26:X26)=0,"",SUM(U26:X26))</f>
        <v/>
      </c>
      <c r="E26" s="83"/>
      <c r="F26" s="84"/>
      <c r="G26" s="84"/>
      <c r="H26" s="84"/>
      <c r="I26" s="84"/>
      <c r="J26" s="40" t="str">
        <f t="shared" ref="J26:J31" si="35">IF(COUNTIF(AC26:AF26,"&gt;1")&gt;0,"泳者重複!!","")</f>
        <v/>
      </c>
      <c r="K26">
        <v>20</v>
      </c>
      <c r="L26" t="str">
        <f>IF(K26&lt;=K$6,VLOOKUP(K26,申込一覧表!AA:AB,2,0),"")</f>
        <v/>
      </c>
      <c r="M26">
        <f>IF(K26&lt;=K$6,VLOOKUP(K26,申込一覧表!AA:AC,1,0),0)</f>
        <v>0</v>
      </c>
      <c r="N26" s="24" t="str">
        <f t="shared" si="8"/>
        <v/>
      </c>
      <c r="O26" t="str">
        <f>IF(K26&lt;=K$6,VLOOKUP(K26,申込一覧表!AA:AH,8,0),"")</f>
        <v/>
      </c>
      <c r="P26" t="str">
        <f>IF(K26&lt;=K$6,VLOOKUP(K26,申込一覧表!AA:AE,5,0),"")</f>
        <v/>
      </c>
      <c r="Q26">
        <f t="shared" si="0"/>
        <v>56</v>
      </c>
      <c r="R26">
        <f t="shared" si="1"/>
        <v>56</v>
      </c>
      <c r="S26">
        <f t="shared" si="2"/>
        <v>28</v>
      </c>
      <c r="T26">
        <f t="shared" si="9"/>
        <v>0</v>
      </c>
      <c r="U26" t="str">
        <f t="shared" si="30"/>
        <v/>
      </c>
      <c r="V26" t="str">
        <f t="shared" si="30"/>
        <v/>
      </c>
      <c r="W26" t="str">
        <f t="shared" si="30"/>
        <v/>
      </c>
      <c r="X26" t="str">
        <f t="shared" si="30"/>
        <v/>
      </c>
      <c r="AC26" t="str">
        <f t="shared" si="31"/>
        <v/>
      </c>
      <c r="AD26" t="str">
        <f t="shared" si="31"/>
        <v/>
      </c>
      <c r="AE26" t="str">
        <f t="shared" si="31"/>
        <v/>
      </c>
      <c r="AF26" t="str">
        <f t="shared" si="31"/>
        <v/>
      </c>
      <c r="AG26">
        <v>20</v>
      </c>
      <c r="AH26" t="str">
        <f t="shared" ref="AH26:AH32" si="36">IF(C26="","",IF(C26="小学生",5,IF(C26="中学生",6,7)))</f>
        <v/>
      </c>
      <c r="AI26">
        <f t="shared" ref="AI26:AI31" si="37">IF(AI$6=$AH26,1,0)</f>
        <v>0</v>
      </c>
      <c r="AJ26">
        <f t="shared" si="32"/>
        <v>0</v>
      </c>
      <c r="AK26">
        <f t="shared" si="32"/>
        <v>0</v>
      </c>
      <c r="AL26">
        <f t="shared" si="32"/>
        <v>0</v>
      </c>
      <c r="AM26">
        <f t="shared" si="32"/>
        <v>0</v>
      </c>
      <c r="AN26">
        <f t="shared" si="32"/>
        <v>0</v>
      </c>
      <c r="AO26">
        <f t="shared" si="32"/>
        <v>0</v>
      </c>
      <c r="AP26">
        <f t="shared" si="32"/>
        <v>0</v>
      </c>
      <c r="AS26" t="str">
        <f t="shared" si="33"/>
        <v/>
      </c>
      <c r="AT26" t="str">
        <f t="shared" si="16"/>
        <v/>
      </c>
      <c r="AU26" t="str">
        <f t="shared" si="17"/>
        <v/>
      </c>
      <c r="AV26" t="str">
        <f t="shared" si="18"/>
        <v/>
      </c>
      <c r="AW26" s="4" t="str">
        <f t="shared" si="12"/>
        <v>999:99.99</v>
      </c>
    </row>
    <row r="27" spans="1:49" ht="14.25" hidden="1" customHeight="1" x14ac:dyDescent="0.15">
      <c r="A27" s="16" t="str">
        <f t="shared" ref="A27:A31" si="38">IF(B27="","",A26+1)</f>
        <v/>
      </c>
      <c r="B27" s="21" t="str">
        <f>IF(E27="","",リレーオーダー用紙!$N$4)</f>
        <v/>
      </c>
      <c r="C27" s="127"/>
      <c r="D27" s="130" t="str">
        <f t="shared" si="34"/>
        <v/>
      </c>
      <c r="E27" s="83"/>
      <c r="F27" s="84"/>
      <c r="G27" s="84"/>
      <c r="H27" s="84"/>
      <c r="I27" s="84"/>
      <c r="J27" s="40" t="str">
        <f t="shared" si="35"/>
        <v/>
      </c>
      <c r="K27">
        <v>21</v>
      </c>
      <c r="L27" t="str">
        <f>IF(K27&lt;=K$6,VLOOKUP(K27,申込一覧表!AA:AB,2,0),"")</f>
        <v/>
      </c>
      <c r="M27">
        <f>IF(K27&lt;=K$6,VLOOKUP(K27,申込一覧表!AA:AC,1,0),0)</f>
        <v>0</v>
      </c>
      <c r="N27" s="24" t="str">
        <f t="shared" si="8"/>
        <v/>
      </c>
      <c r="O27" t="str">
        <f>IF(K27&lt;=K$6,VLOOKUP(K27,申込一覧表!AA:AH,8,0),"")</f>
        <v/>
      </c>
      <c r="P27" t="str">
        <f>IF(K27&lt;=K$6,VLOOKUP(K27,申込一覧表!AA:AE,5,0),"")</f>
        <v/>
      </c>
      <c r="Q27">
        <f t="shared" si="0"/>
        <v>56</v>
      </c>
      <c r="R27">
        <f t="shared" si="1"/>
        <v>56</v>
      </c>
      <c r="S27">
        <f t="shared" si="2"/>
        <v>28</v>
      </c>
      <c r="T27">
        <f t="shared" si="9"/>
        <v>0</v>
      </c>
      <c r="U27" t="str">
        <f t="shared" si="30"/>
        <v/>
      </c>
      <c r="V27" t="str">
        <f t="shared" si="30"/>
        <v/>
      </c>
      <c r="W27" t="str">
        <f t="shared" si="30"/>
        <v/>
      </c>
      <c r="X27" t="str">
        <f t="shared" si="30"/>
        <v/>
      </c>
      <c r="AC27" t="str">
        <f t="shared" si="31"/>
        <v/>
      </c>
      <c r="AD27" t="str">
        <f t="shared" si="31"/>
        <v/>
      </c>
      <c r="AE27" t="str">
        <f t="shared" si="31"/>
        <v/>
      </c>
      <c r="AF27" t="str">
        <f t="shared" si="31"/>
        <v/>
      </c>
      <c r="AG27">
        <v>21</v>
      </c>
      <c r="AH27" t="str">
        <f t="shared" si="36"/>
        <v/>
      </c>
      <c r="AI27">
        <f t="shared" si="37"/>
        <v>0</v>
      </c>
      <c r="AJ27">
        <f t="shared" si="32"/>
        <v>0</v>
      </c>
      <c r="AK27">
        <f t="shared" si="32"/>
        <v>0</v>
      </c>
      <c r="AL27">
        <f t="shared" si="32"/>
        <v>0</v>
      </c>
      <c r="AM27">
        <f t="shared" si="32"/>
        <v>0</v>
      </c>
      <c r="AN27">
        <f t="shared" si="32"/>
        <v>0</v>
      </c>
      <c r="AO27">
        <f t="shared" si="32"/>
        <v>0</v>
      </c>
      <c r="AP27">
        <f t="shared" si="32"/>
        <v>0</v>
      </c>
      <c r="AS27" t="str">
        <f t="shared" si="33"/>
        <v/>
      </c>
      <c r="AT27" t="str">
        <f t="shared" si="16"/>
        <v/>
      </c>
      <c r="AU27" t="str">
        <f t="shared" si="17"/>
        <v/>
      </c>
      <c r="AV27" t="str">
        <f t="shared" si="18"/>
        <v/>
      </c>
      <c r="AW27" s="4" t="str">
        <f t="shared" si="12"/>
        <v>999:99.99</v>
      </c>
    </row>
    <row r="28" spans="1:49" ht="14.25" hidden="1" customHeight="1" x14ac:dyDescent="0.15">
      <c r="A28" s="16" t="str">
        <f t="shared" si="38"/>
        <v/>
      </c>
      <c r="B28" s="21" t="str">
        <f>IF(E28="","",リレーオーダー用紙!$N$4)</f>
        <v/>
      </c>
      <c r="C28" s="127"/>
      <c r="D28" s="130" t="str">
        <f t="shared" si="34"/>
        <v/>
      </c>
      <c r="E28" s="83"/>
      <c r="F28" s="84"/>
      <c r="G28" s="84"/>
      <c r="H28" s="84"/>
      <c r="I28" s="84"/>
      <c r="J28" s="40" t="str">
        <f t="shared" si="35"/>
        <v/>
      </c>
      <c r="K28">
        <v>22</v>
      </c>
      <c r="L28" t="str">
        <f>IF(K28&lt;=K$6,VLOOKUP(K28,申込一覧表!AA:AB,2,0),"")</f>
        <v/>
      </c>
      <c r="M28">
        <f>IF(K28&lt;=K$6,VLOOKUP(K28,申込一覧表!AA:AC,1,0),0)</f>
        <v>0</v>
      </c>
      <c r="N28" s="24" t="str">
        <f t="shared" si="8"/>
        <v/>
      </c>
      <c r="O28" t="str">
        <f>IF(K28&lt;=K$6,VLOOKUP(K28,申込一覧表!AA:AH,8,0),"")</f>
        <v/>
      </c>
      <c r="P28" t="str">
        <f>IF(K28&lt;=K$6,VLOOKUP(K28,申込一覧表!AA:AE,5,0),"")</f>
        <v/>
      </c>
      <c r="Q28">
        <f t="shared" si="0"/>
        <v>56</v>
      </c>
      <c r="R28">
        <f t="shared" si="1"/>
        <v>56</v>
      </c>
      <c r="S28">
        <f t="shared" si="2"/>
        <v>28</v>
      </c>
      <c r="T28">
        <f t="shared" si="9"/>
        <v>0</v>
      </c>
      <c r="U28" t="str">
        <f t="shared" si="30"/>
        <v/>
      </c>
      <c r="V28" t="str">
        <f t="shared" si="30"/>
        <v/>
      </c>
      <c r="W28" t="str">
        <f t="shared" si="30"/>
        <v/>
      </c>
      <c r="X28" t="str">
        <f t="shared" si="30"/>
        <v/>
      </c>
      <c r="AC28" t="str">
        <f t="shared" si="31"/>
        <v/>
      </c>
      <c r="AD28" t="str">
        <f t="shared" si="31"/>
        <v/>
      </c>
      <c r="AE28" t="str">
        <f t="shared" si="31"/>
        <v/>
      </c>
      <c r="AF28" t="str">
        <f t="shared" si="31"/>
        <v/>
      </c>
      <c r="AG28">
        <v>22</v>
      </c>
      <c r="AH28" t="str">
        <f t="shared" si="36"/>
        <v/>
      </c>
      <c r="AI28">
        <f t="shared" si="37"/>
        <v>0</v>
      </c>
      <c r="AJ28">
        <f t="shared" si="32"/>
        <v>0</v>
      </c>
      <c r="AK28">
        <f t="shared" si="32"/>
        <v>0</v>
      </c>
      <c r="AL28">
        <f t="shared" si="32"/>
        <v>0</v>
      </c>
      <c r="AM28">
        <f t="shared" si="32"/>
        <v>0</v>
      </c>
      <c r="AN28">
        <f t="shared" si="32"/>
        <v>0</v>
      </c>
      <c r="AO28">
        <f t="shared" si="32"/>
        <v>0</v>
      </c>
      <c r="AP28">
        <f t="shared" si="32"/>
        <v>0</v>
      </c>
      <c r="AS28" t="str">
        <f t="shared" si="33"/>
        <v/>
      </c>
      <c r="AT28" t="str">
        <f t="shared" si="16"/>
        <v/>
      </c>
      <c r="AU28" t="str">
        <f t="shared" si="17"/>
        <v/>
      </c>
      <c r="AV28" t="str">
        <f t="shared" si="18"/>
        <v/>
      </c>
      <c r="AW28" s="4" t="str">
        <f t="shared" si="12"/>
        <v>999:99.99</v>
      </c>
    </row>
    <row r="29" spans="1:49" ht="14.25" hidden="1" customHeight="1" x14ac:dyDescent="0.15">
      <c r="A29" s="16" t="str">
        <f t="shared" si="38"/>
        <v/>
      </c>
      <c r="B29" s="21" t="str">
        <f>IF(E29="","",リレーオーダー用紙!$N$4)</f>
        <v/>
      </c>
      <c r="C29" s="127"/>
      <c r="D29" s="130" t="str">
        <f t="shared" si="34"/>
        <v/>
      </c>
      <c r="E29" s="83"/>
      <c r="F29" s="84"/>
      <c r="G29" s="84"/>
      <c r="H29" s="84"/>
      <c r="I29" s="84"/>
      <c r="J29" s="40" t="str">
        <f t="shared" si="35"/>
        <v/>
      </c>
      <c r="K29">
        <v>23</v>
      </c>
      <c r="L29" t="str">
        <f>IF(K29&lt;=K$6,VLOOKUP(K29,申込一覧表!AA:AB,2,0),"")</f>
        <v/>
      </c>
      <c r="M29">
        <f>IF(K29&lt;=K$6,VLOOKUP(K29,申込一覧表!AA:AC,1,0),0)</f>
        <v>0</v>
      </c>
      <c r="N29" s="24" t="str">
        <f t="shared" si="8"/>
        <v/>
      </c>
      <c r="O29" t="str">
        <f>IF(K29&lt;=K$6,VLOOKUP(K29,申込一覧表!AA:AH,8,0),"")</f>
        <v/>
      </c>
      <c r="P29" t="str">
        <f>IF(K29&lt;=K$6,VLOOKUP(K29,申込一覧表!AA:AE,5,0),"")</f>
        <v/>
      </c>
      <c r="Q29">
        <f t="shared" si="0"/>
        <v>56</v>
      </c>
      <c r="R29">
        <f t="shared" si="1"/>
        <v>56</v>
      </c>
      <c r="S29">
        <f t="shared" si="2"/>
        <v>28</v>
      </c>
      <c r="T29">
        <f t="shared" si="9"/>
        <v>0</v>
      </c>
      <c r="U29" t="str">
        <f t="shared" si="30"/>
        <v/>
      </c>
      <c r="V29" t="str">
        <f t="shared" si="30"/>
        <v/>
      </c>
      <c r="W29" t="str">
        <f t="shared" si="30"/>
        <v/>
      </c>
      <c r="X29" t="str">
        <f t="shared" si="30"/>
        <v/>
      </c>
      <c r="AC29" t="str">
        <f t="shared" si="31"/>
        <v/>
      </c>
      <c r="AD29" t="str">
        <f t="shared" si="31"/>
        <v/>
      </c>
      <c r="AE29" t="str">
        <f t="shared" si="31"/>
        <v/>
      </c>
      <c r="AF29" t="str">
        <f t="shared" si="31"/>
        <v/>
      </c>
      <c r="AG29">
        <v>23</v>
      </c>
      <c r="AH29" t="str">
        <f t="shared" si="36"/>
        <v/>
      </c>
      <c r="AI29">
        <f t="shared" si="37"/>
        <v>0</v>
      </c>
      <c r="AJ29">
        <f t="shared" si="32"/>
        <v>0</v>
      </c>
      <c r="AK29">
        <f t="shared" si="32"/>
        <v>0</v>
      </c>
      <c r="AL29">
        <f t="shared" si="32"/>
        <v>0</v>
      </c>
      <c r="AM29">
        <f t="shared" si="32"/>
        <v>0</v>
      </c>
      <c r="AN29">
        <f t="shared" si="32"/>
        <v>0</v>
      </c>
      <c r="AO29">
        <f t="shared" si="32"/>
        <v>0</v>
      </c>
      <c r="AP29">
        <f t="shared" si="32"/>
        <v>0</v>
      </c>
      <c r="AS29" t="str">
        <f t="shared" si="33"/>
        <v/>
      </c>
      <c r="AT29" t="str">
        <f t="shared" si="16"/>
        <v/>
      </c>
      <c r="AU29" t="str">
        <f t="shared" si="17"/>
        <v/>
      </c>
      <c r="AV29" t="str">
        <f t="shared" si="18"/>
        <v/>
      </c>
      <c r="AW29" s="4" t="str">
        <f t="shared" si="12"/>
        <v>999:99.99</v>
      </c>
    </row>
    <row r="30" spans="1:49" ht="14.25" hidden="1" customHeight="1" x14ac:dyDescent="0.15">
      <c r="A30" s="16" t="str">
        <f t="shared" si="38"/>
        <v/>
      </c>
      <c r="B30" s="21" t="str">
        <f>IF(E30="","",リレーオーダー用紙!$N$4)</f>
        <v/>
      </c>
      <c r="C30" s="127"/>
      <c r="D30" s="130" t="str">
        <f t="shared" si="34"/>
        <v/>
      </c>
      <c r="E30" s="83"/>
      <c r="F30" s="84"/>
      <c r="G30" s="84"/>
      <c r="H30" s="84"/>
      <c r="I30" s="84"/>
      <c r="J30" s="40" t="str">
        <f t="shared" si="35"/>
        <v/>
      </c>
      <c r="K30">
        <v>24</v>
      </c>
      <c r="L30" t="str">
        <f>IF(K30&lt;=K$6,VLOOKUP(K30,申込一覧表!AA:AB,2,0),"")</f>
        <v/>
      </c>
      <c r="M30">
        <f>IF(K30&lt;=K$6,VLOOKUP(K30,申込一覧表!AA:AC,1,0),0)</f>
        <v>0</v>
      </c>
      <c r="N30" s="24" t="str">
        <f t="shared" si="8"/>
        <v/>
      </c>
      <c r="O30" t="str">
        <f>IF(K30&lt;=K$6,VLOOKUP(K30,申込一覧表!AA:AH,8,0),"")</f>
        <v/>
      </c>
      <c r="P30" t="str">
        <f>IF(K30&lt;=K$6,VLOOKUP(K30,申込一覧表!AA:AE,5,0),"")</f>
        <v/>
      </c>
      <c r="Q30">
        <f t="shared" si="0"/>
        <v>56</v>
      </c>
      <c r="R30">
        <f t="shared" si="1"/>
        <v>56</v>
      </c>
      <c r="S30">
        <f t="shared" si="2"/>
        <v>28</v>
      </c>
      <c r="T30">
        <f t="shared" si="9"/>
        <v>0</v>
      </c>
      <c r="U30" t="str">
        <f t="shared" si="30"/>
        <v/>
      </c>
      <c r="V30" t="str">
        <f t="shared" si="30"/>
        <v/>
      </c>
      <c r="W30" t="str">
        <f t="shared" si="30"/>
        <v/>
      </c>
      <c r="X30" t="str">
        <f t="shared" si="30"/>
        <v/>
      </c>
      <c r="AC30" t="str">
        <f t="shared" si="31"/>
        <v/>
      </c>
      <c r="AD30" t="str">
        <f t="shared" si="31"/>
        <v/>
      </c>
      <c r="AE30" t="str">
        <f t="shared" si="31"/>
        <v/>
      </c>
      <c r="AF30" t="str">
        <f t="shared" si="31"/>
        <v/>
      </c>
      <c r="AG30">
        <v>24</v>
      </c>
      <c r="AH30" t="str">
        <f t="shared" si="36"/>
        <v/>
      </c>
      <c r="AI30">
        <f t="shared" si="37"/>
        <v>0</v>
      </c>
      <c r="AJ30">
        <f t="shared" si="32"/>
        <v>0</v>
      </c>
      <c r="AK30">
        <f t="shared" si="32"/>
        <v>0</v>
      </c>
      <c r="AL30">
        <f t="shared" si="32"/>
        <v>0</v>
      </c>
      <c r="AM30">
        <f t="shared" si="32"/>
        <v>0</v>
      </c>
      <c r="AN30">
        <f t="shared" si="32"/>
        <v>0</v>
      </c>
      <c r="AO30">
        <f t="shared" si="32"/>
        <v>0</v>
      </c>
      <c r="AP30">
        <f t="shared" si="32"/>
        <v>0</v>
      </c>
      <c r="AS30" t="str">
        <f t="shared" si="33"/>
        <v/>
      </c>
      <c r="AT30" t="str">
        <f t="shared" si="16"/>
        <v/>
      </c>
      <c r="AU30" t="str">
        <f t="shared" si="17"/>
        <v/>
      </c>
      <c r="AV30" t="str">
        <f t="shared" si="18"/>
        <v/>
      </c>
      <c r="AW30" s="4" t="str">
        <f t="shared" si="12"/>
        <v>999:99.99</v>
      </c>
    </row>
    <row r="31" spans="1:49" ht="14.25" hidden="1" customHeight="1" x14ac:dyDescent="0.15">
      <c r="A31" s="16" t="str">
        <f t="shared" si="38"/>
        <v/>
      </c>
      <c r="B31" s="21" t="str">
        <f>IF(E31="","",リレーオーダー用紙!$N$4)</f>
        <v/>
      </c>
      <c r="C31" s="127"/>
      <c r="D31" s="130" t="str">
        <f t="shared" si="34"/>
        <v/>
      </c>
      <c r="E31" s="83"/>
      <c r="F31" s="84"/>
      <c r="G31" s="84"/>
      <c r="H31" s="84"/>
      <c r="I31" s="84"/>
      <c r="J31" s="40" t="str">
        <f t="shared" si="35"/>
        <v/>
      </c>
      <c r="K31">
        <v>25</v>
      </c>
      <c r="L31" t="str">
        <f>IF(K31&lt;=K$6,VLOOKUP(K31,申込一覧表!AA:AB,2,0),"")</f>
        <v/>
      </c>
      <c r="M31">
        <f>IF(K31&lt;=K$6,VLOOKUP(K31,申込一覧表!AA:AC,1,0),0)</f>
        <v>0</v>
      </c>
      <c r="N31" s="24" t="str">
        <f t="shared" si="8"/>
        <v/>
      </c>
      <c r="O31" t="str">
        <f>IF(K31&lt;=K$6,VLOOKUP(K31,申込一覧表!AA:AH,8,0),"")</f>
        <v/>
      </c>
      <c r="P31" t="str">
        <f>IF(K31&lt;=K$6,VLOOKUP(K31,申込一覧表!AA:AE,5,0),"")</f>
        <v/>
      </c>
      <c r="Q31">
        <f t="shared" si="0"/>
        <v>56</v>
      </c>
      <c r="R31">
        <f t="shared" si="1"/>
        <v>56</v>
      </c>
      <c r="S31">
        <f t="shared" si="2"/>
        <v>28</v>
      </c>
      <c r="T31">
        <f t="shared" si="9"/>
        <v>0</v>
      </c>
      <c r="U31" t="str">
        <f t="shared" si="30"/>
        <v/>
      </c>
      <c r="V31" t="str">
        <f t="shared" si="30"/>
        <v/>
      </c>
      <c r="W31" t="str">
        <f t="shared" si="30"/>
        <v/>
      </c>
      <c r="X31" t="str">
        <f t="shared" si="30"/>
        <v/>
      </c>
      <c r="AC31" t="str">
        <f t="shared" si="31"/>
        <v/>
      </c>
      <c r="AD31" t="str">
        <f t="shared" si="31"/>
        <v/>
      </c>
      <c r="AE31" t="str">
        <f t="shared" si="31"/>
        <v/>
      </c>
      <c r="AF31" t="str">
        <f t="shared" si="31"/>
        <v/>
      </c>
      <c r="AG31">
        <v>25</v>
      </c>
      <c r="AH31" t="str">
        <f t="shared" si="36"/>
        <v/>
      </c>
      <c r="AI31">
        <f t="shared" si="37"/>
        <v>0</v>
      </c>
      <c r="AJ31">
        <f t="shared" si="32"/>
        <v>0</v>
      </c>
      <c r="AK31">
        <f t="shared" si="32"/>
        <v>0</v>
      </c>
      <c r="AL31">
        <f t="shared" si="32"/>
        <v>0</v>
      </c>
      <c r="AM31">
        <f t="shared" si="32"/>
        <v>0</v>
      </c>
      <c r="AN31">
        <f t="shared" si="32"/>
        <v>0</v>
      </c>
      <c r="AO31">
        <f t="shared" si="32"/>
        <v>0</v>
      </c>
      <c r="AP31">
        <f t="shared" si="32"/>
        <v>0</v>
      </c>
      <c r="AS31" t="str">
        <f t="shared" si="33"/>
        <v/>
      </c>
      <c r="AT31" t="str">
        <f t="shared" si="16"/>
        <v/>
      </c>
      <c r="AU31" t="str">
        <f t="shared" si="17"/>
        <v/>
      </c>
      <c r="AV31" t="str">
        <f t="shared" si="18"/>
        <v/>
      </c>
      <c r="AW31" s="4" t="str">
        <f t="shared" si="12"/>
        <v>999:99.99</v>
      </c>
    </row>
    <row r="32" spans="1:49" ht="14.25" customHeight="1" x14ac:dyDescent="0.15">
      <c r="A32" s="25"/>
      <c r="B32" s="26"/>
      <c r="C32" s="93"/>
      <c r="D32" s="27"/>
      <c r="E32" s="28"/>
      <c r="F32" s="29"/>
      <c r="G32" s="29"/>
      <c r="H32" s="29"/>
      <c r="I32" s="29"/>
      <c r="J32" s="29"/>
      <c r="K32">
        <v>26</v>
      </c>
      <c r="L32" t="str">
        <f>IF(K32&lt;=K$6,VLOOKUP(K32,申込一覧表!AA:AB,2,0),"")</f>
        <v/>
      </c>
      <c r="M32">
        <f>IF(K32&lt;=K$6,VLOOKUP(K32,申込一覧表!AA:AC,1,0),0)</f>
        <v>0</v>
      </c>
      <c r="N32" s="24" t="str">
        <f t="shared" si="8"/>
        <v/>
      </c>
      <c r="O32" t="str">
        <f>IF(K32&lt;=K$6,VLOOKUP(K32,申込一覧表!AA:AH,8,0),"")</f>
        <v/>
      </c>
      <c r="P32" t="str">
        <f>IF(K32&lt;=K$6,VLOOKUP(K32,申込一覧表!AA:AE,5,0),"")</f>
        <v/>
      </c>
      <c r="Q32">
        <f t="shared" si="0"/>
        <v>56</v>
      </c>
      <c r="R32">
        <f t="shared" si="1"/>
        <v>56</v>
      </c>
      <c r="S32">
        <f t="shared" si="2"/>
        <v>28</v>
      </c>
      <c r="T32">
        <f t="shared" si="9"/>
        <v>0</v>
      </c>
      <c r="AG32">
        <v>26</v>
      </c>
      <c r="AH32" t="str">
        <f t="shared" si="36"/>
        <v/>
      </c>
      <c r="AI32">
        <f t="shared" ref="AI32:AP32" si="39">SUM(AI25:AI31)</f>
        <v>0</v>
      </c>
      <c r="AJ32">
        <f t="shared" si="39"/>
        <v>0</v>
      </c>
      <c r="AK32">
        <f t="shared" si="39"/>
        <v>0</v>
      </c>
      <c r="AL32">
        <f t="shared" si="39"/>
        <v>0</v>
      </c>
      <c r="AM32">
        <f t="shared" si="39"/>
        <v>0</v>
      </c>
      <c r="AN32">
        <f t="shared" si="39"/>
        <v>0</v>
      </c>
      <c r="AO32">
        <f t="shared" si="39"/>
        <v>0</v>
      </c>
      <c r="AP32">
        <f t="shared" si="39"/>
        <v>0</v>
      </c>
      <c r="AQ32">
        <f>MAX(AI32:AP32)</f>
        <v>0</v>
      </c>
      <c r="AR32">
        <f>SUM(AI32:AP32)</f>
        <v>0</v>
      </c>
      <c r="AS32" t="str">
        <f t="shared" si="33"/>
        <v/>
      </c>
      <c r="AT32" t="str">
        <f t="shared" si="16"/>
        <v/>
      </c>
      <c r="AU32" t="str">
        <f t="shared" si="17"/>
        <v/>
      </c>
      <c r="AV32" t="str">
        <f t="shared" si="18"/>
        <v/>
      </c>
      <c r="AW32" s="4"/>
    </row>
    <row r="33" spans="1:49" s="14" customFormat="1" ht="14.25" customHeight="1" x14ac:dyDescent="0.15">
      <c r="A33" s="30" t="s">
        <v>56</v>
      </c>
      <c r="B33" s="19"/>
      <c r="C33" s="19"/>
      <c r="D33" s="19"/>
      <c r="E33" s="19"/>
      <c r="F33" s="20"/>
      <c r="G33" s="19"/>
      <c r="H33" s="19"/>
      <c r="I33" s="19"/>
      <c r="K33">
        <v>27</v>
      </c>
      <c r="L33" t="str">
        <f>IF(K33&lt;=K$6,VLOOKUP(K33,申込一覧表!AA:AB,2,0),"")</f>
        <v/>
      </c>
      <c r="M33">
        <f>IF(K33&lt;=K$6,VLOOKUP(K33,申込一覧表!AA:AC,1,0),0)</f>
        <v>0</v>
      </c>
      <c r="N33" s="24" t="str">
        <f t="shared" si="8"/>
        <v/>
      </c>
      <c r="O33" t="str">
        <f>IF(K33&lt;=K$6,VLOOKUP(K33,申込一覧表!AA:AH,8,0),"")</f>
        <v/>
      </c>
      <c r="P33" t="str">
        <f>IF(K33&lt;=K$6,VLOOKUP(K33,申込一覧表!AA:AE,5,0),"")</f>
        <v/>
      </c>
      <c r="Q33">
        <f t="shared" si="0"/>
        <v>56</v>
      </c>
      <c r="R33">
        <f t="shared" si="1"/>
        <v>56</v>
      </c>
      <c r="S33">
        <f t="shared" si="2"/>
        <v>28</v>
      </c>
      <c r="T33">
        <f t="shared" si="9"/>
        <v>0</v>
      </c>
      <c r="U33"/>
      <c r="V33"/>
      <c r="W33"/>
      <c r="X33"/>
      <c r="Y33"/>
      <c r="Z33"/>
      <c r="AA33"/>
      <c r="AB33"/>
      <c r="AC33"/>
      <c r="AD33"/>
      <c r="AE33"/>
      <c r="AF33"/>
      <c r="AG33">
        <v>27</v>
      </c>
      <c r="AS33"/>
      <c r="AT33" t="str">
        <f t="shared" si="16"/>
        <v/>
      </c>
      <c r="AU33" t="str">
        <f t="shared" si="17"/>
        <v/>
      </c>
      <c r="AV33" t="str">
        <f t="shared" si="18"/>
        <v/>
      </c>
      <c r="AW33" s="4"/>
    </row>
    <row r="34" spans="1:49" ht="14.25" customHeight="1" x14ac:dyDescent="0.15">
      <c r="A34" s="16" t="str">
        <f>IF(B34="","",1)</f>
        <v/>
      </c>
      <c r="B34" s="21" t="str">
        <f>IF(E34="","",リレーオーダー用紙!$N$4)</f>
        <v/>
      </c>
      <c r="C34" s="22" t="str">
        <f>IF(B34="","","少年の部")</f>
        <v/>
      </c>
      <c r="D34" s="130"/>
      <c r="E34" s="83"/>
      <c r="F34" s="84"/>
      <c r="G34" s="84"/>
      <c r="H34" s="84"/>
      <c r="I34" s="84"/>
      <c r="J34" s="40" t="str">
        <f>IF(COUNTIF(AC34:AF34,"&gt;1")&gt;0,"泳者重複!!","")</f>
        <v/>
      </c>
      <c r="K34">
        <v>28</v>
      </c>
      <c r="L34" t="str">
        <f>IF(K34&lt;=K$6,VLOOKUP(K34,申込一覧表!AA:AB,2,0),"")</f>
        <v/>
      </c>
      <c r="M34">
        <f>IF(K34&lt;=K$6,VLOOKUP(K34,申込一覧表!AA:AC,1,0),0)</f>
        <v>0</v>
      </c>
      <c r="N34" s="24" t="str">
        <f t="shared" si="8"/>
        <v/>
      </c>
      <c r="O34" t="str">
        <f>IF(K34&lt;=K$6,VLOOKUP(K34,申込一覧表!AA:AH,8,0),"")</f>
        <v/>
      </c>
      <c r="P34" t="str">
        <f>IF(K34&lt;=K$6,VLOOKUP(K34,申込一覧表!AA:AE,5,0),"")</f>
        <v/>
      </c>
      <c r="Q34">
        <f t="shared" si="0"/>
        <v>56</v>
      </c>
      <c r="R34">
        <f t="shared" si="1"/>
        <v>56</v>
      </c>
      <c r="S34">
        <f t="shared" si="2"/>
        <v>28</v>
      </c>
      <c r="T34">
        <f t="shared" si="9"/>
        <v>0</v>
      </c>
      <c r="U34" t="str">
        <f t="shared" ref="U34:X40" si="40">IF(F34="","",VLOOKUP(F34,$N$7:$O$127,2,0))</f>
        <v/>
      </c>
      <c r="V34" t="str">
        <f t="shared" si="40"/>
        <v/>
      </c>
      <c r="W34" t="str">
        <f t="shared" si="40"/>
        <v/>
      </c>
      <c r="X34" t="str">
        <f t="shared" si="40"/>
        <v/>
      </c>
      <c r="AC34" t="str">
        <f t="shared" ref="AC34:AF40" si="41">IF(F34="","",VLOOKUP(F34,$N$7:$T$127,5,0))</f>
        <v/>
      </c>
      <c r="AD34" t="str">
        <f t="shared" si="41"/>
        <v/>
      </c>
      <c r="AE34" t="str">
        <f t="shared" si="41"/>
        <v/>
      </c>
      <c r="AF34" t="str">
        <f t="shared" si="41"/>
        <v/>
      </c>
      <c r="AG34">
        <v>28</v>
      </c>
      <c r="AH34" t="str">
        <f>IF(C34="","",IF(C34="小学生",11,IF(C34="中学生",12,13)))</f>
        <v/>
      </c>
      <c r="AI34">
        <f>IF(AI$6=$AH34,1,0)</f>
        <v>0</v>
      </c>
      <c r="AJ34">
        <f t="shared" ref="AJ34:AP40" si="42">IF(AJ$6=$AH34,1,0)</f>
        <v>0</v>
      </c>
      <c r="AK34">
        <f t="shared" si="42"/>
        <v>0</v>
      </c>
      <c r="AL34">
        <f t="shared" si="42"/>
        <v>0</v>
      </c>
      <c r="AM34">
        <f t="shared" si="42"/>
        <v>0</v>
      </c>
      <c r="AN34">
        <f t="shared" si="42"/>
        <v>0</v>
      </c>
      <c r="AO34">
        <f t="shared" si="42"/>
        <v>0</v>
      </c>
      <c r="AP34">
        <f t="shared" si="42"/>
        <v>0</v>
      </c>
      <c r="AS34" t="str">
        <f t="shared" ref="AS34:AS58" si="43">IF(F34="","",VLOOKUP(F34,$N$7:$AG$126,20,0))</f>
        <v/>
      </c>
      <c r="AT34" t="str">
        <f t="shared" si="16"/>
        <v/>
      </c>
      <c r="AU34" t="str">
        <f t="shared" si="17"/>
        <v/>
      </c>
      <c r="AV34" t="str">
        <f t="shared" si="18"/>
        <v/>
      </c>
      <c r="AW34" s="4" t="str">
        <f t="shared" si="12"/>
        <v>999:99.99</v>
      </c>
    </row>
    <row r="35" spans="1:49" ht="14.25" hidden="1" customHeight="1" x14ac:dyDescent="0.15">
      <c r="A35" s="16" t="str">
        <f>IF(B35="","",A34+1)</f>
        <v/>
      </c>
      <c r="B35" s="21" t="str">
        <f>IF(E35="","",リレーオーダー用紙!$N$4)</f>
        <v/>
      </c>
      <c r="C35" s="22" t="str">
        <f t="shared" ref="C35:C40" si="44">IF(B35="","","少年の部")</f>
        <v/>
      </c>
      <c r="D35" s="130"/>
      <c r="E35" s="83"/>
      <c r="F35" s="84"/>
      <c r="G35" s="84"/>
      <c r="H35" s="84"/>
      <c r="I35" s="84"/>
      <c r="J35" s="40" t="str">
        <f t="shared" ref="J35:J40" si="45">IF(COUNTIF(AC35:AF35,"&gt;1")&gt;0,"泳者重複!!","")</f>
        <v/>
      </c>
      <c r="K35">
        <v>29</v>
      </c>
      <c r="L35" t="str">
        <f>IF(K35&lt;=K$6,VLOOKUP(K35,申込一覧表!AA:AB,2,0),"")</f>
        <v/>
      </c>
      <c r="M35">
        <f>IF(K35&lt;=K$6,VLOOKUP(K35,申込一覧表!AA:AC,1,0),0)</f>
        <v>0</v>
      </c>
      <c r="N35" s="24" t="str">
        <f t="shared" si="8"/>
        <v/>
      </c>
      <c r="O35" t="str">
        <f>IF(K35&lt;=K$6,VLOOKUP(K35,申込一覧表!AA:AH,8,0),"")</f>
        <v/>
      </c>
      <c r="P35" t="str">
        <f>IF(K35&lt;=K$6,VLOOKUP(K35,申込一覧表!AA:AE,5,0),"")</f>
        <v/>
      </c>
      <c r="Q35">
        <f t="shared" si="0"/>
        <v>56</v>
      </c>
      <c r="R35">
        <f t="shared" si="1"/>
        <v>56</v>
      </c>
      <c r="S35">
        <f t="shared" si="2"/>
        <v>28</v>
      </c>
      <c r="T35">
        <f t="shared" si="9"/>
        <v>0</v>
      </c>
      <c r="U35" t="str">
        <f t="shared" si="40"/>
        <v/>
      </c>
      <c r="V35" t="str">
        <f t="shared" si="40"/>
        <v/>
      </c>
      <c r="W35" t="str">
        <f t="shared" si="40"/>
        <v/>
      </c>
      <c r="X35" t="str">
        <f t="shared" si="40"/>
        <v/>
      </c>
      <c r="AC35" t="str">
        <f t="shared" si="41"/>
        <v/>
      </c>
      <c r="AD35" t="str">
        <f t="shared" si="41"/>
        <v/>
      </c>
      <c r="AE35" t="str">
        <f t="shared" si="41"/>
        <v/>
      </c>
      <c r="AF35" t="str">
        <f t="shared" si="41"/>
        <v/>
      </c>
      <c r="AG35">
        <v>29</v>
      </c>
      <c r="AH35" t="str">
        <f t="shared" ref="AH35:AH41" si="46">IF(C35="","",IF(C35="小学生",15,IF(C35="中学生",16,17)))</f>
        <v/>
      </c>
      <c r="AI35">
        <f t="shared" ref="AI35:AI40" si="47">IF(AI$6=$AH35,1,0)</f>
        <v>0</v>
      </c>
      <c r="AJ35">
        <f t="shared" si="42"/>
        <v>0</v>
      </c>
      <c r="AK35">
        <f t="shared" si="42"/>
        <v>0</v>
      </c>
      <c r="AL35">
        <f t="shared" si="42"/>
        <v>0</v>
      </c>
      <c r="AM35">
        <f t="shared" si="42"/>
        <v>0</v>
      </c>
      <c r="AN35">
        <f t="shared" si="42"/>
        <v>0</v>
      </c>
      <c r="AO35">
        <f t="shared" si="42"/>
        <v>0</v>
      </c>
      <c r="AP35">
        <f t="shared" si="42"/>
        <v>0</v>
      </c>
      <c r="AS35" t="str">
        <f t="shared" si="43"/>
        <v/>
      </c>
      <c r="AT35" t="str">
        <f t="shared" si="16"/>
        <v/>
      </c>
      <c r="AU35" t="str">
        <f t="shared" si="17"/>
        <v/>
      </c>
      <c r="AV35" t="str">
        <f t="shared" si="18"/>
        <v/>
      </c>
      <c r="AW35" s="4" t="str">
        <f t="shared" si="12"/>
        <v>999:99.99</v>
      </c>
    </row>
    <row r="36" spans="1:49" ht="14.25" hidden="1" customHeight="1" x14ac:dyDescent="0.15">
      <c r="A36" s="16" t="str">
        <f t="shared" ref="A36:A40" si="48">IF(B36="","",A35+1)</f>
        <v/>
      </c>
      <c r="B36" s="21" t="str">
        <f>IF(E36="","",リレーオーダー用紙!$N$4)</f>
        <v/>
      </c>
      <c r="C36" s="22" t="str">
        <f t="shared" si="44"/>
        <v/>
      </c>
      <c r="D36" s="130"/>
      <c r="E36" s="83"/>
      <c r="F36" s="84"/>
      <c r="G36" s="84"/>
      <c r="H36" s="84"/>
      <c r="I36" s="84"/>
      <c r="J36" s="40" t="str">
        <f t="shared" si="45"/>
        <v/>
      </c>
      <c r="K36">
        <v>30</v>
      </c>
      <c r="L36" t="str">
        <f>IF(K36&lt;=K$6,VLOOKUP(K36,申込一覧表!AA:AB,2,0),"")</f>
        <v/>
      </c>
      <c r="M36">
        <f>IF(K36&lt;=K$6,VLOOKUP(K36,申込一覧表!AA:AC,1,0),0)</f>
        <v>0</v>
      </c>
      <c r="N36" s="24" t="str">
        <f t="shared" si="8"/>
        <v/>
      </c>
      <c r="O36" t="str">
        <f>IF(K36&lt;=K$6,VLOOKUP(K36,申込一覧表!AA:AH,8,0),"")</f>
        <v/>
      </c>
      <c r="P36" t="str">
        <f>IF(K36&lt;=K$6,VLOOKUP(K36,申込一覧表!AA:AE,5,0),"")</f>
        <v/>
      </c>
      <c r="Q36">
        <f t="shared" si="0"/>
        <v>56</v>
      </c>
      <c r="R36">
        <f t="shared" si="1"/>
        <v>56</v>
      </c>
      <c r="S36">
        <f t="shared" si="2"/>
        <v>28</v>
      </c>
      <c r="T36">
        <f t="shared" si="9"/>
        <v>0</v>
      </c>
      <c r="U36" t="str">
        <f t="shared" si="40"/>
        <v/>
      </c>
      <c r="V36" t="str">
        <f t="shared" si="40"/>
        <v/>
      </c>
      <c r="W36" t="str">
        <f t="shared" si="40"/>
        <v/>
      </c>
      <c r="X36" t="str">
        <f t="shared" si="40"/>
        <v/>
      </c>
      <c r="AC36" t="str">
        <f t="shared" si="41"/>
        <v/>
      </c>
      <c r="AD36" t="str">
        <f t="shared" si="41"/>
        <v/>
      </c>
      <c r="AE36" t="str">
        <f t="shared" si="41"/>
        <v/>
      </c>
      <c r="AF36" t="str">
        <f t="shared" si="41"/>
        <v/>
      </c>
      <c r="AG36">
        <v>30</v>
      </c>
      <c r="AH36" t="str">
        <f t="shared" si="46"/>
        <v/>
      </c>
      <c r="AI36">
        <f t="shared" si="47"/>
        <v>0</v>
      </c>
      <c r="AJ36">
        <f t="shared" si="42"/>
        <v>0</v>
      </c>
      <c r="AK36">
        <f t="shared" si="42"/>
        <v>0</v>
      </c>
      <c r="AL36">
        <f t="shared" si="42"/>
        <v>0</v>
      </c>
      <c r="AM36">
        <f t="shared" si="42"/>
        <v>0</v>
      </c>
      <c r="AN36">
        <f t="shared" si="42"/>
        <v>0</v>
      </c>
      <c r="AO36">
        <f t="shared" si="42"/>
        <v>0</v>
      </c>
      <c r="AP36">
        <f t="shared" si="42"/>
        <v>0</v>
      </c>
      <c r="AS36" t="str">
        <f t="shared" si="43"/>
        <v/>
      </c>
      <c r="AT36" t="str">
        <f t="shared" si="16"/>
        <v/>
      </c>
      <c r="AU36" t="str">
        <f t="shared" si="17"/>
        <v/>
      </c>
      <c r="AV36" t="str">
        <f t="shared" si="18"/>
        <v/>
      </c>
      <c r="AW36" s="4" t="str">
        <f t="shared" si="12"/>
        <v>999:99.99</v>
      </c>
    </row>
    <row r="37" spans="1:49" ht="14.25" hidden="1" customHeight="1" x14ac:dyDescent="0.15">
      <c r="A37" s="16" t="str">
        <f t="shared" si="48"/>
        <v/>
      </c>
      <c r="B37" s="21" t="str">
        <f>IF(E37="","",リレーオーダー用紙!$N$4)</f>
        <v/>
      </c>
      <c r="C37" s="22" t="str">
        <f t="shared" si="44"/>
        <v/>
      </c>
      <c r="D37" s="130" t="str">
        <f t="shared" ref="D37:D40" si="49">IF(SUM(U37:X37)=0,"",SUM(U37:X37))</f>
        <v/>
      </c>
      <c r="E37" s="83"/>
      <c r="F37" s="84"/>
      <c r="G37" s="84"/>
      <c r="H37" s="84"/>
      <c r="I37" s="84"/>
      <c r="J37" s="40" t="str">
        <f t="shared" si="45"/>
        <v/>
      </c>
      <c r="K37">
        <v>31</v>
      </c>
      <c r="L37" t="str">
        <f>IF(K37&lt;=K$6,VLOOKUP(K37,申込一覧表!AA:AB,2,0),"")</f>
        <v/>
      </c>
      <c r="M37">
        <f>IF(K37&lt;=K$6,VLOOKUP(K37,申込一覧表!AA:AC,1,0),0)</f>
        <v>0</v>
      </c>
      <c r="N37" s="24" t="str">
        <f t="shared" si="8"/>
        <v/>
      </c>
      <c r="O37" t="str">
        <f>IF(K37&lt;=K$6,VLOOKUP(K37,申込一覧表!AA:AH,8,0),"")</f>
        <v/>
      </c>
      <c r="P37" t="str">
        <f>IF(K37&lt;=K$6,VLOOKUP(K37,申込一覧表!AA:AE,5,0),"")</f>
        <v/>
      </c>
      <c r="Q37">
        <f t="shared" si="0"/>
        <v>56</v>
      </c>
      <c r="R37">
        <f t="shared" si="1"/>
        <v>56</v>
      </c>
      <c r="S37">
        <f t="shared" si="2"/>
        <v>28</v>
      </c>
      <c r="T37">
        <f t="shared" si="9"/>
        <v>0</v>
      </c>
      <c r="U37" t="str">
        <f t="shared" si="40"/>
        <v/>
      </c>
      <c r="V37" t="str">
        <f t="shared" si="40"/>
        <v/>
      </c>
      <c r="W37" t="str">
        <f t="shared" si="40"/>
        <v/>
      </c>
      <c r="X37" t="str">
        <f t="shared" si="40"/>
        <v/>
      </c>
      <c r="AC37" t="str">
        <f t="shared" si="41"/>
        <v/>
      </c>
      <c r="AD37" t="str">
        <f t="shared" si="41"/>
        <v/>
      </c>
      <c r="AE37" t="str">
        <f t="shared" si="41"/>
        <v/>
      </c>
      <c r="AF37" t="str">
        <f t="shared" si="41"/>
        <v/>
      </c>
      <c r="AG37">
        <v>31</v>
      </c>
      <c r="AH37" t="str">
        <f t="shared" si="46"/>
        <v/>
      </c>
      <c r="AI37">
        <f t="shared" si="47"/>
        <v>0</v>
      </c>
      <c r="AJ37">
        <f t="shared" si="42"/>
        <v>0</v>
      </c>
      <c r="AK37">
        <f t="shared" si="42"/>
        <v>0</v>
      </c>
      <c r="AL37">
        <f t="shared" si="42"/>
        <v>0</v>
      </c>
      <c r="AM37">
        <f t="shared" si="42"/>
        <v>0</v>
      </c>
      <c r="AN37">
        <f t="shared" si="42"/>
        <v>0</v>
      </c>
      <c r="AO37">
        <f t="shared" si="42"/>
        <v>0</v>
      </c>
      <c r="AP37">
        <f t="shared" si="42"/>
        <v>0</v>
      </c>
      <c r="AS37" t="str">
        <f t="shared" si="43"/>
        <v/>
      </c>
      <c r="AT37" t="str">
        <f t="shared" si="16"/>
        <v/>
      </c>
      <c r="AU37" t="str">
        <f t="shared" si="17"/>
        <v/>
      </c>
      <c r="AV37" t="str">
        <f t="shared" si="18"/>
        <v/>
      </c>
      <c r="AW37" s="4" t="str">
        <f t="shared" si="12"/>
        <v>999:99.99</v>
      </c>
    </row>
    <row r="38" spans="1:49" ht="14.25" hidden="1" customHeight="1" x14ac:dyDescent="0.15">
      <c r="A38" s="16" t="str">
        <f t="shared" si="48"/>
        <v/>
      </c>
      <c r="B38" s="21" t="str">
        <f>IF(E38="","",リレーオーダー用紙!$N$4)</f>
        <v/>
      </c>
      <c r="C38" s="22" t="str">
        <f t="shared" si="44"/>
        <v/>
      </c>
      <c r="D38" s="130" t="str">
        <f t="shared" si="49"/>
        <v/>
      </c>
      <c r="E38" s="83"/>
      <c r="F38" s="84"/>
      <c r="G38" s="84"/>
      <c r="H38" s="84"/>
      <c r="I38" s="84"/>
      <c r="J38" s="40" t="str">
        <f t="shared" si="45"/>
        <v/>
      </c>
      <c r="K38">
        <v>32</v>
      </c>
      <c r="L38" t="str">
        <f>IF(K38&lt;=K$6,VLOOKUP(K38,申込一覧表!AA:AB,2,0),"")</f>
        <v/>
      </c>
      <c r="M38">
        <f>IF(K38&lt;=K$6,VLOOKUP(K38,申込一覧表!AA:AC,1,0),0)</f>
        <v>0</v>
      </c>
      <c r="N38" s="24" t="str">
        <f t="shared" si="8"/>
        <v/>
      </c>
      <c r="O38" t="str">
        <f>IF(K38&lt;=K$6,VLOOKUP(K38,申込一覧表!AA:AH,8,0),"")</f>
        <v/>
      </c>
      <c r="P38" t="str">
        <f>IF(K38&lt;=K$6,VLOOKUP(K38,申込一覧表!AA:AE,5,0),"")</f>
        <v/>
      </c>
      <c r="Q38">
        <f t="shared" si="0"/>
        <v>56</v>
      </c>
      <c r="R38">
        <f t="shared" si="1"/>
        <v>56</v>
      </c>
      <c r="S38">
        <f t="shared" si="2"/>
        <v>28</v>
      </c>
      <c r="T38">
        <f t="shared" si="9"/>
        <v>0</v>
      </c>
      <c r="U38" t="str">
        <f t="shared" si="40"/>
        <v/>
      </c>
      <c r="V38" t="str">
        <f t="shared" si="40"/>
        <v/>
      </c>
      <c r="W38" t="str">
        <f t="shared" si="40"/>
        <v/>
      </c>
      <c r="X38" t="str">
        <f t="shared" si="40"/>
        <v/>
      </c>
      <c r="AC38" t="str">
        <f t="shared" si="41"/>
        <v/>
      </c>
      <c r="AD38" t="str">
        <f t="shared" si="41"/>
        <v/>
      </c>
      <c r="AE38" t="str">
        <f t="shared" si="41"/>
        <v/>
      </c>
      <c r="AF38" t="str">
        <f t="shared" si="41"/>
        <v/>
      </c>
      <c r="AG38">
        <v>32</v>
      </c>
      <c r="AH38" t="str">
        <f t="shared" si="46"/>
        <v/>
      </c>
      <c r="AI38">
        <f t="shared" si="47"/>
        <v>0</v>
      </c>
      <c r="AJ38">
        <f t="shared" si="42"/>
        <v>0</v>
      </c>
      <c r="AK38">
        <f t="shared" si="42"/>
        <v>0</v>
      </c>
      <c r="AL38">
        <f t="shared" si="42"/>
        <v>0</v>
      </c>
      <c r="AM38">
        <f t="shared" si="42"/>
        <v>0</v>
      </c>
      <c r="AN38">
        <f t="shared" si="42"/>
        <v>0</v>
      </c>
      <c r="AO38">
        <f t="shared" si="42"/>
        <v>0</v>
      </c>
      <c r="AP38">
        <f t="shared" si="42"/>
        <v>0</v>
      </c>
      <c r="AS38" t="str">
        <f t="shared" si="43"/>
        <v/>
      </c>
      <c r="AT38" t="str">
        <f t="shared" si="16"/>
        <v/>
      </c>
      <c r="AU38" t="str">
        <f t="shared" si="17"/>
        <v/>
      </c>
      <c r="AV38" t="str">
        <f t="shared" si="18"/>
        <v/>
      </c>
      <c r="AW38" s="4" t="str">
        <f t="shared" si="12"/>
        <v>999:99.99</v>
      </c>
    </row>
    <row r="39" spans="1:49" ht="14.25" hidden="1" customHeight="1" x14ac:dyDescent="0.15">
      <c r="A39" s="16" t="str">
        <f t="shared" si="48"/>
        <v/>
      </c>
      <c r="B39" s="21" t="str">
        <f>IF(E39="","",リレーオーダー用紙!$N$4)</f>
        <v/>
      </c>
      <c r="C39" s="22" t="str">
        <f t="shared" si="44"/>
        <v/>
      </c>
      <c r="D39" s="130" t="str">
        <f t="shared" si="49"/>
        <v/>
      </c>
      <c r="E39" s="83"/>
      <c r="F39" s="84"/>
      <c r="G39" s="84"/>
      <c r="H39" s="84"/>
      <c r="I39" s="84"/>
      <c r="J39" s="40" t="str">
        <f t="shared" si="45"/>
        <v/>
      </c>
      <c r="K39">
        <v>33</v>
      </c>
      <c r="L39" t="str">
        <f>IF(K39&lt;=K$6,VLOOKUP(K39,申込一覧表!AA:AB,2,0),"")</f>
        <v/>
      </c>
      <c r="M39">
        <f>IF(K39&lt;=K$6,VLOOKUP(K39,申込一覧表!AA:AC,1,0),0)</f>
        <v>0</v>
      </c>
      <c r="N39" s="24" t="str">
        <f t="shared" si="8"/>
        <v/>
      </c>
      <c r="O39" t="str">
        <f>IF(K39&lt;=K$6,VLOOKUP(K39,申込一覧表!AA:AH,8,0),"")</f>
        <v/>
      </c>
      <c r="P39" t="str">
        <f>IF(K39&lt;=K$6,VLOOKUP(K39,申込一覧表!AA:AE,5,0),"")</f>
        <v/>
      </c>
      <c r="Q39">
        <f t="shared" ref="Q39:Q110" si="50">COUNTIF($F$7:$I$13,N39)+COUNTIF($F$25:$I$31,N39)</f>
        <v>56</v>
      </c>
      <c r="R39">
        <f t="shared" ref="R39:R110" si="51">COUNTIF($F$16:$I$22,N39)+COUNTIF($F$34:$I$40,N39)</f>
        <v>56</v>
      </c>
      <c r="S39">
        <f t="shared" si="2"/>
        <v>28</v>
      </c>
      <c r="T39">
        <f t="shared" si="9"/>
        <v>0</v>
      </c>
      <c r="U39" t="str">
        <f t="shared" si="40"/>
        <v/>
      </c>
      <c r="V39" t="str">
        <f t="shared" si="40"/>
        <v/>
      </c>
      <c r="W39" t="str">
        <f t="shared" si="40"/>
        <v/>
      </c>
      <c r="X39" t="str">
        <f t="shared" si="40"/>
        <v/>
      </c>
      <c r="AC39" t="str">
        <f t="shared" si="41"/>
        <v/>
      </c>
      <c r="AD39" t="str">
        <f t="shared" si="41"/>
        <v/>
      </c>
      <c r="AE39" t="str">
        <f t="shared" si="41"/>
        <v/>
      </c>
      <c r="AF39" t="str">
        <f t="shared" si="41"/>
        <v/>
      </c>
      <c r="AG39">
        <v>33</v>
      </c>
      <c r="AH39" t="str">
        <f t="shared" si="46"/>
        <v/>
      </c>
      <c r="AI39">
        <f t="shared" si="47"/>
        <v>0</v>
      </c>
      <c r="AJ39">
        <f t="shared" si="42"/>
        <v>0</v>
      </c>
      <c r="AK39">
        <f t="shared" si="42"/>
        <v>0</v>
      </c>
      <c r="AL39">
        <f t="shared" si="42"/>
        <v>0</v>
      </c>
      <c r="AM39">
        <f t="shared" si="42"/>
        <v>0</v>
      </c>
      <c r="AN39">
        <f t="shared" si="42"/>
        <v>0</v>
      </c>
      <c r="AO39">
        <f t="shared" si="42"/>
        <v>0</v>
      </c>
      <c r="AP39">
        <f t="shared" si="42"/>
        <v>0</v>
      </c>
      <c r="AS39" t="str">
        <f t="shared" si="43"/>
        <v/>
      </c>
      <c r="AT39" t="str">
        <f t="shared" si="16"/>
        <v/>
      </c>
      <c r="AU39" t="str">
        <f t="shared" si="17"/>
        <v/>
      </c>
      <c r="AV39" t="str">
        <f t="shared" si="18"/>
        <v/>
      </c>
      <c r="AW39" s="4" t="str">
        <f t="shared" si="12"/>
        <v>999:99.99</v>
      </c>
    </row>
    <row r="40" spans="1:49" ht="14.25" hidden="1" customHeight="1" x14ac:dyDescent="0.15">
      <c r="A40" s="16" t="str">
        <f t="shared" si="48"/>
        <v/>
      </c>
      <c r="B40" s="21" t="str">
        <f>IF(E40="","",リレーオーダー用紙!$N$4)</f>
        <v/>
      </c>
      <c r="C40" s="22" t="str">
        <f t="shared" si="44"/>
        <v/>
      </c>
      <c r="D40" s="130" t="str">
        <f t="shared" si="49"/>
        <v/>
      </c>
      <c r="E40" s="83"/>
      <c r="F40" s="84"/>
      <c r="G40" s="84"/>
      <c r="H40" s="84"/>
      <c r="I40" s="84"/>
      <c r="J40" s="40" t="str">
        <f t="shared" si="45"/>
        <v/>
      </c>
      <c r="K40">
        <v>34</v>
      </c>
      <c r="L40" t="str">
        <f>IF(K40&lt;=K$6,VLOOKUP(K40,申込一覧表!AA:AB,2,0),"")</f>
        <v/>
      </c>
      <c r="M40">
        <f>IF(K40&lt;=K$6,VLOOKUP(K40,申込一覧表!AA:AC,1,0),0)</f>
        <v>0</v>
      </c>
      <c r="N40" s="24" t="str">
        <f t="shared" si="8"/>
        <v/>
      </c>
      <c r="O40" t="str">
        <f>IF(K40&lt;=K$6,VLOOKUP(K40,申込一覧表!AA:AH,8,0),"")</f>
        <v/>
      </c>
      <c r="P40" t="str">
        <f>IF(K40&lt;=K$6,VLOOKUP(K40,申込一覧表!AA:AE,5,0),"")</f>
        <v/>
      </c>
      <c r="Q40">
        <f t="shared" si="50"/>
        <v>56</v>
      </c>
      <c r="R40">
        <f t="shared" si="51"/>
        <v>56</v>
      </c>
      <c r="S40">
        <f t="shared" si="2"/>
        <v>28</v>
      </c>
      <c r="T40">
        <f t="shared" si="9"/>
        <v>0</v>
      </c>
      <c r="U40" t="str">
        <f t="shared" si="40"/>
        <v/>
      </c>
      <c r="V40" t="str">
        <f t="shared" si="40"/>
        <v/>
      </c>
      <c r="W40" t="str">
        <f t="shared" si="40"/>
        <v/>
      </c>
      <c r="X40" t="str">
        <f t="shared" si="40"/>
        <v/>
      </c>
      <c r="AC40" t="str">
        <f t="shared" si="41"/>
        <v/>
      </c>
      <c r="AD40" t="str">
        <f t="shared" si="41"/>
        <v/>
      </c>
      <c r="AE40" t="str">
        <f t="shared" si="41"/>
        <v/>
      </c>
      <c r="AF40" t="str">
        <f t="shared" si="41"/>
        <v/>
      </c>
      <c r="AG40">
        <v>34</v>
      </c>
      <c r="AH40" t="str">
        <f t="shared" si="46"/>
        <v/>
      </c>
      <c r="AI40">
        <f t="shared" si="47"/>
        <v>0</v>
      </c>
      <c r="AJ40">
        <f t="shared" si="42"/>
        <v>0</v>
      </c>
      <c r="AK40">
        <f t="shared" si="42"/>
        <v>0</v>
      </c>
      <c r="AL40">
        <f t="shared" si="42"/>
        <v>0</v>
      </c>
      <c r="AM40">
        <f t="shared" si="42"/>
        <v>0</v>
      </c>
      <c r="AN40">
        <f t="shared" si="42"/>
        <v>0</v>
      </c>
      <c r="AO40">
        <f t="shared" si="42"/>
        <v>0</v>
      </c>
      <c r="AP40">
        <f t="shared" si="42"/>
        <v>0</v>
      </c>
      <c r="AS40" t="str">
        <f t="shared" si="43"/>
        <v/>
      </c>
      <c r="AT40" t="str">
        <f t="shared" si="16"/>
        <v/>
      </c>
      <c r="AU40" t="str">
        <f t="shared" si="17"/>
        <v/>
      </c>
      <c r="AV40" t="str">
        <f t="shared" si="18"/>
        <v/>
      </c>
      <c r="AW40" s="4" t="str">
        <f t="shared" si="12"/>
        <v>999:99.99</v>
      </c>
    </row>
    <row r="41" spans="1:49" ht="14.25" customHeight="1" x14ac:dyDescent="0.15">
      <c r="A41" s="25"/>
      <c r="B41" s="26"/>
      <c r="C41" s="93"/>
      <c r="D41" s="27"/>
      <c r="E41" s="28"/>
      <c r="F41" s="29"/>
      <c r="G41" s="29"/>
      <c r="H41" s="29"/>
      <c r="I41" s="29"/>
      <c r="J41" s="29"/>
      <c r="K41">
        <v>35</v>
      </c>
      <c r="L41" t="str">
        <f>IF(K41&lt;=K$6,VLOOKUP(K41,申込一覧表!AA:AB,2,0),"")</f>
        <v/>
      </c>
      <c r="M41">
        <f>IF(K41&lt;=K$6,VLOOKUP(K41,申込一覧表!AA:AC,1,0),0)</f>
        <v>0</v>
      </c>
      <c r="N41" s="24" t="str">
        <f t="shared" si="8"/>
        <v/>
      </c>
      <c r="O41" t="str">
        <f>IF(K41&lt;=K$6,VLOOKUP(K41,申込一覧表!AA:AH,8,0),"")</f>
        <v/>
      </c>
      <c r="P41" t="str">
        <f>IF(K41&lt;=K$6,VLOOKUP(K41,申込一覧表!AA:AE,5,0),"")</f>
        <v/>
      </c>
      <c r="Q41">
        <f t="shared" si="50"/>
        <v>56</v>
      </c>
      <c r="R41">
        <f t="shared" si="51"/>
        <v>56</v>
      </c>
      <c r="S41">
        <f t="shared" si="2"/>
        <v>28</v>
      </c>
      <c r="T41">
        <f t="shared" si="9"/>
        <v>0</v>
      </c>
      <c r="AG41">
        <v>35</v>
      </c>
      <c r="AH41" t="str">
        <f t="shared" si="46"/>
        <v/>
      </c>
      <c r="AI41">
        <f t="shared" ref="AI41:AP41" si="52">SUM(AI34:AI40)</f>
        <v>0</v>
      </c>
      <c r="AJ41">
        <f t="shared" si="52"/>
        <v>0</v>
      </c>
      <c r="AK41">
        <f t="shared" si="52"/>
        <v>0</v>
      </c>
      <c r="AL41">
        <f t="shared" si="52"/>
        <v>0</v>
      </c>
      <c r="AM41">
        <f t="shared" si="52"/>
        <v>0</v>
      </c>
      <c r="AN41">
        <f t="shared" si="52"/>
        <v>0</v>
      </c>
      <c r="AO41">
        <f t="shared" si="52"/>
        <v>0</v>
      </c>
      <c r="AP41">
        <f t="shared" si="52"/>
        <v>0</v>
      </c>
      <c r="AQ41">
        <f>MAX(AI41:AP41)</f>
        <v>0</v>
      </c>
      <c r="AR41">
        <f>SUM(AI41:AP41)</f>
        <v>0</v>
      </c>
      <c r="AS41" t="str">
        <f t="shared" si="43"/>
        <v/>
      </c>
      <c r="AT41" t="str">
        <f t="shared" si="16"/>
        <v/>
      </c>
      <c r="AU41" t="str">
        <f t="shared" si="17"/>
        <v/>
      </c>
      <c r="AV41" t="str">
        <f t="shared" si="18"/>
        <v/>
      </c>
      <c r="AW41" s="4"/>
    </row>
    <row r="42" spans="1:49" s="14" customFormat="1" ht="14.25" customHeight="1" x14ac:dyDescent="0.15">
      <c r="A42" s="30" t="s">
        <v>57</v>
      </c>
      <c r="B42" s="19"/>
      <c r="C42" s="19"/>
      <c r="D42" s="19"/>
      <c r="E42" s="19"/>
      <c r="F42" s="20"/>
      <c r="G42" s="19"/>
      <c r="H42" s="19"/>
      <c r="I42" s="19"/>
      <c r="K42">
        <v>36</v>
      </c>
      <c r="L42" t="str">
        <f>IF(K42&lt;=K$6,VLOOKUP(K42,申込一覧表!AA:AB,2,0),"")</f>
        <v/>
      </c>
      <c r="M42">
        <f>IF(K42&lt;=K$6,VLOOKUP(K42,申込一覧表!AA:AC,1,0),0)</f>
        <v>0</v>
      </c>
      <c r="N42" s="24" t="str">
        <f t="shared" si="8"/>
        <v/>
      </c>
      <c r="O42" t="str">
        <f>IF(K42&lt;=K$6,VLOOKUP(K42,申込一覧表!AA:AH,8,0),"")</f>
        <v/>
      </c>
      <c r="P42" t="str">
        <f>IF(K42&lt;=K$6,VLOOKUP(K42,申込一覧表!AA:AE,5,0),"")</f>
        <v/>
      </c>
      <c r="Q42">
        <f t="shared" si="50"/>
        <v>56</v>
      </c>
      <c r="R42">
        <f t="shared" si="51"/>
        <v>56</v>
      </c>
      <c r="S42">
        <f t="shared" si="2"/>
        <v>28</v>
      </c>
      <c r="T42">
        <f t="shared" si="9"/>
        <v>0</v>
      </c>
      <c r="U42"/>
      <c r="V42"/>
      <c r="W42"/>
      <c r="X42"/>
      <c r="Y42"/>
      <c r="Z42"/>
      <c r="AA42"/>
      <c r="AB42"/>
      <c r="AC42"/>
      <c r="AD42"/>
      <c r="AE42"/>
      <c r="AF42"/>
      <c r="AG42">
        <v>36</v>
      </c>
      <c r="AS42" t="str">
        <f t="shared" si="43"/>
        <v/>
      </c>
      <c r="AT42" t="str">
        <f t="shared" si="16"/>
        <v/>
      </c>
      <c r="AU42" t="str">
        <f t="shared" si="17"/>
        <v/>
      </c>
      <c r="AV42" t="str">
        <f t="shared" si="18"/>
        <v/>
      </c>
      <c r="AW42" s="4"/>
    </row>
    <row r="43" spans="1:49" ht="14.25" customHeight="1" x14ac:dyDescent="0.15">
      <c r="A43" s="16" t="str">
        <f>IF(B43="","",1)</f>
        <v/>
      </c>
      <c r="B43" s="21" t="str">
        <f>IF(E43="","",リレーオーダー用紙!$N$4)</f>
        <v/>
      </c>
      <c r="C43" s="128"/>
      <c r="D43" s="130"/>
      <c r="E43" s="85"/>
      <c r="F43" s="86"/>
      <c r="G43" s="86"/>
      <c r="H43" s="86"/>
      <c r="I43" s="86"/>
      <c r="J43" s="40" t="str">
        <f>IF(F43="","",IF(SUM(Y43:AB43)&lt;&gt;10,"男女比確認!!",IF(COUNTIF(AC43:AF43,"&gt;1")&gt;0,"泳者重複!!","")))</f>
        <v/>
      </c>
      <c r="K43">
        <v>37</v>
      </c>
      <c r="L43" t="str">
        <f>IF(K43&lt;=K$6,VLOOKUP(K43,申込一覧表!AA:AB,2,0),"")</f>
        <v/>
      </c>
      <c r="M43">
        <f>IF(K43&lt;=K$6,VLOOKUP(K43,申込一覧表!AA:AC,1,0),0)</f>
        <v>0</v>
      </c>
      <c r="N43" s="24" t="str">
        <f t="shared" si="8"/>
        <v/>
      </c>
      <c r="O43" t="str">
        <f>IF(K43&lt;=K$6,VLOOKUP(K43,申込一覧表!AA:AH,8,0),"")</f>
        <v/>
      </c>
      <c r="P43" t="str">
        <f>IF(K43&lt;=K$6,VLOOKUP(K43,申込一覧表!AA:AE,5,0),"")</f>
        <v/>
      </c>
      <c r="Q43">
        <f t="shared" si="50"/>
        <v>56</v>
      </c>
      <c r="R43">
        <f t="shared" si="51"/>
        <v>56</v>
      </c>
      <c r="S43">
        <f t="shared" si="2"/>
        <v>28</v>
      </c>
      <c r="T43">
        <f t="shared" si="9"/>
        <v>0</v>
      </c>
      <c r="U43" t="str">
        <f t="shared" ref="U43:X49" si="53">IF(F43="","",VLOOKUP(F43,$N$7:$O$127,2,0))</f>
        <v/>
      </c>
      <c r="V43" t="str">
        <f t="shared" si="53"/>
        <v/>
      </c>
      <c r="W43" t="str">
        <f t="shared" si="53"/>
        <v/>
      </c>
      <c r="X43" t="str">
        <f t="shared" si="53"/>
        <v/>
      </c>
      <c r="Y43" t="str">
        <f t="shared" ref="Y43:AB49" si="54">IF(F43="","",VLOOKUP(F43,$N$7:$P$127,3,0))</f>
        <v/>
      </c>
      <c r="Z43" t="str">
        <f t="shared" si="54"/>
        <v/>
      </c>
      <c r="AA43" t="str">
        <f t="shared" si="54"/>
        <v/>
      </c>
      <c r="AB43" t="str">
        <f t="shared" si="54"/>
        <v/>
      </c>
      <c r="AC43" t="str">
        <f t="shared" ref="AC43:AF49" si="55">IF(F43="","",VLOOKUP(F43,$N$7:$T$127,6,0))</f>
        <v/>
      </c>
      <c r="AD43" t="str">
        <f t="shared" si="55"/>
        <v/>
      </c>
      <c r="AE43" t="str">
        <f t="shared" si="55"/>
        <v/>
      </c>
      <c r="AF43" t="str">
        <f t="shared" si="55"/>
        <v/>
      </c>
      <c r="AG43">
        <v>37</v>
      </c>
      <c r="AH43" t="str">
        <f>IF(C43="","",IF(C43="小学生",11,IF(C43="中学生",12,13)))</f>
        <v/>
      </c>
      <c r="AI43">
        <f>IF(AI$6=$AH43,1,0)</f>
        <v>0</v>
      </c>
      <c r="AJ43">
        <f t="shared" ref="AJ43:AP49" si="56">IF(AJ$6=$AH43,1,0)</f>
        <v>0</v>
      </c>
      <c r="AK43">
        <f t="shared" si="56"/>
        <v>0</v>
      </c>
      <c r="AL43">
        <f t="shared" si="56"/>
        <v>0</v>
      </c>
      <c r="AM43">
        <f t="shared" si="56"/>
        <v>0</v>
      </c>
      <c r="AN43">
        <f t="shared" si="56"/>
        <v>0</v>
      </c>
      <c r="AO43">
        <f t="shared" si="56"/>
        <v>0</v>
      </c>
      <c r="AP43">
        <f t="shared" si="56"/>
        <v>0</v>
      </c>
      <c r="AS43" t="str">
        <f t="shared" si="43"/>
        <v/>
      </c>
      <c r="AT43" t="str">
        <f t="shared" si="16"/>
        <v/>
      </c>
      <c r="AU43" t="str">
        <f t="shared" si="17"/>
        <v/>
      </c>
      <c r="AV43" t="str">
        <f t="shared" si="18"/>
        <v/>
      </c>
      <c r="AW43" s="4" t="str">
        <f t="shared" si="12"/>
        <v>999:99.99</v>
      </c>
    </row>
    <row r="44" spans="1:49" ht="14.4" x14ac:dyDescent="0.15">
      <c r="A44" s="16" t="str">
        <f>IF(B44="","",A43+1)</f>
        <v/>
      </c>
      <c r="B44" s="21" t="str">
        <f>IF(E44="","",リレーオーダー用紙!$N$4)</f>
        <v/>
      </c>
      <c r="C44" s="128"/>
      <c r="D44" s="130"/>
      <c r="E44" s="85"/>
      <c r="F44" s="86"/>
      <c r="G44" s="86"/>
      <c r="H44" s="86"/>
      <c r="I44" s="86"/>
      <c r="J44" s="40" t="str">
        <f t="shared" ref="J44:J46" si="57">IF(F44="","",IF(SUM(Y44:AB44)&lt;&gt;10,"男女比確認!!",IF(COUNTIF(AC44:AF44,"&gt;1")&gt;0,"泳者重複!!","")))</f>
        <v/>
      </c>
      <c r="K44">
        <v>38</v>
      </c>
      <c r="L44" t="str">
        <f>IF(K44&lt;=K$6,VLOOKUP(K44,申込一覧表!AA:AB,2,0),"")</f>
        <v/>
      </c>
      <c r="M44">
        <f>IF(K44&lt;=K$6,VLOOKUP(K44,申込一覧表!AA:AC,1,0),0)</f>
        <v>0</v>
      </c>
      <c r="N44" s="24" t="str">
        <f t="shared" si="8"/>
        <v/>
      </c>
      <c r="O44" t="str">
        <f>IF(K44&lt;=K$6,VLOOKUP(K44,申込一覧表!AA:AH,8,0),"")</f>
        <v/>
      </c>
      <c r="P44" t="str">
        <f>IF(K44&lt;=K$6,VLOOKUP(K44,申込一覧表!AA:AE,5,0),"")</f>
        <v/>
      </c>
      <c r="Q44">
        <f t="shared" si="50"/>
        <v>56</v>
      </c>
      <c r="R44">
        <f t="shared" si="51"/>
        <v>56</v>
      </c>
      <c r="S44">
        <f t="shared" si="2"/>
        <v>28</v>
      </c>
      <c r="T44">
        <f t="shared" si="9"/>
        <v>0</v>
      </c>
      <c r="U44" t="str">
        <f t="shared" si="53"/>
        <v/>
      </c>
      <c r="V44" t="str">
        <f t="shared" si="53"/>
        <v/>
      </c>
      <c r="W44" t="str">
        <f t="shared" si="53"/>
        <v/>
      </c>
      <c r="X44" t="str">
        <f t="shared" si="53"/>
        <v/>
      </c>
      <c r="Y44" t="str">
        <f t="shared" si="54"/>
        <v/>
      </c>
      <c r="Z44" t="str">
        <f t="shared" si="54"/>
        <v/>
      </c>
      <c r="AA44" t="str">
        <f t="shared" si="54"/>
        <v/>
      </c>
      <c r="AB44" t="str">
        <f t="shared" si="54"/>
        <v/>
      </c>
      <c r="AC44" t="str">
        <f t="shared" si="55"/>
        <v/>
      </c>
      <c r="AD44" t="str">
        <f t="shared" si="55"/>
        <v/>
      </c>
      <c r="AE44" t="str">
        <f t="shared" si="55"/>
        <v/>
      </c>
      <c r="AF44" t="str">
        <f t="shared" si="55"/>
        <v/>
      </c>
      <c r="AG44">
        <v>38</v>
      </c>
      <c r="AH44" t="str">
        <f>IF(C44="","",IF(C44="小学生",11,IF(C44="中学生",12,13)))</f>
        <v/>
      </c>
      <c r="AI44">
        <f t="shared" ref="AI44:AI49" si="58">IF(AI$6=$AH44,1,0)</f>
        <v>0</v>
      </c>
      <c r="AJ44">
        <f t="shared" si="56"/>
        <v>0</v>
      </c>
      <c r="AK44">
        <f>IF(AK$6=$AH44,1,0)</f>
        <v>0</v>
      </c>
      <c r="AL44">
        <f t="shared" si="56"/>
        <v>0</v>
      </c>
      <c r="AM44">
        <f t="shared" si="56"/>
        <v>0</v>
      </c>
      <c r="AN44">
        <f t="shared" si="56"/>
        <v>0</v>
      </c>
      <c r="AO44">
        <f t="shared" si="56"/>
        <v>0</v>
      </c>
      <c r="AP44">
        <f t="shared" si="56"/>
        <v>0</v>
      </c>
      <c r="AS44" t="str">
        <f t="shared" si="43"/>
        <v/>
      </c>
      <c r="AT44" t="str">
        <f t="shared" si="16"/>
        <v/>
      </c>
      <c r="AU44" t="str">
        <f t="shared" si="17"/>
        <v/>
      </c>
      <c r="AV44" t="str">
        <f t="shared" si="18"/>
        <v/>
      </c>
      <c r="AW44" s="4" t="str">
        <f t="shared" si="12"/>
        <v>999:99.99</v>
      </c>
    </row>
    <row r="45" spans="1:49" ht="14.4" x14ac:dyDescent="0.15">
      <c r="A45" s="16" t="str">
        <f t="shared" ref="A45:A49" si="59">IF(B45="","",A44+1)</f>
        <v/>
      </c>
      <c r="B45" s="21" t="str">
        <f>IF(E45="","",リレーオーダー用紙!$N$4)</f>
        <v/>
      </c>
      <c r="C45" s="128"/>
      <c r="D45" s="130"/>
      <c r="E45" s="85"/>
      <c r="F45" s="86"/>
      <c r="G45" s="86"/>
      <c r="H45" s="86"/>
      <c r="I45" s="86"/>
      <c r="J45" s="40" t="str">
        <f t="shared" si="57"/>
        <v/>
      </c>
      <c r="K45">
        <v>39</v>
      </c>
      <c r="L45" t="str">
        <f>IF(K45&lt;=K$6,VLOOKUP(K45,申込一覧表!AA:AB,2,0),"")</f>
        <v/>
      </c>
      <c r="M45">
        <f>IF(K45&lt;=K$6,VLOOKUP(K45,申込一覧表!AA:AC,1,0),0)</f>
        <v>0</v>
      </c>
      <c r="N45" s="24" t="str">
        <f t="shared" si="8"/>
        <v/>
      </c>
      <c r="O45" t="str">
        <f>IF(K45&lt;=K$6,VLOOKUP(K45,申込一覧表!AA:AH,8,0),"")</f>
        <v/>
      </c>
      <c r="P45" t="str">
        <f>IF(K45&lt;=K$6,VLOOKUP(K45,申込一覧表!AA:AE,5,0),"")</f>
        <v/>
      </c>
      <c r="Q45">
        <f t="shared" si="50"/>
        <v>56</v>
      </c>
      <c r="R45">
        <f t="shared" si="51"/>
        <v>56</v>
      </c>
      <c r="S45">
        <f t="shared" si="2"/>
        <v>28</v>
      </c>
      <c r="T45">
        <f t="shared" si="9"/>
        <v>0</v>
      </c>
      <c r="U45" t="str">
        <f t="shared" si="53"/>
        <v/>
      </c>
      <c r="V45" t="str">
        <f t="shared" si="53"/>
        <v/>
      </c>
      <c r="W45" t="str">
        <f t="shared" si="53"/>
        <v/>
      </c>
      <c r="X45" t="str">
        <f t="shared" si="53"/>
        <v/>
      </c>
      <c r="Y45" t="str">
        <f t="shared" si="54"/>
        <v/>
      </c>
      <c r="Z45" t="str">
        <f t="shared" si="54"/>
        <v/>
      </c>
      <c r="AA45" t="str">
        <f t="shared" si="54"/>
        <v/>
      </c>
      <c r="AB45" t="str">
        <f t="shared" si="54"/>
        <v/>
      </c>
      <c r="AC45" t="str">
        <f t="shared" si="55"/>
        <v/>
      </c>
      <c r="AD45" t="str">
        <f t="shared" si="55"/>
        <v/>
      </c>
      <c r="AE45" t="str">
        <f t="shared" si="55"/>
        <v/>
      </c>
      <c r="AF45" t="str">
        <f t="shared" si="55"/>
        <v/>
      </c>
      <c r="AG45">
        <v>39</v>
      </c>
      <c r="AH45" t="str">
        <f>IF(C45="","",IF(C45="小学生",11,IF(C45="中学生",12,13)))</f>
        <v/>
      </c>
      <c r="AI45">
        <f t="shared" si="58"/>
        <v>0</v>
      </c>
      <c r="AJ45">
        <f t="shared" si="56"/>
        <v>0</v>
      </c>
      <c r="AK45">
        <f>IF(AK$6=$AH45,1,0)</f>
        <v>0</v>
      </c>
      <c r="AL45">
        <f t="shared" si="56"/>
        <v>0</v>
      </c>
      <c r="AM45">
        <f t="shared" si="56"/>
        <v>0</v>
      </c>
      <c r="AN45">
        <f t="shared" si="56"/>
        <v>0</v>
      </c>
      <c r="AO45">
        <f t="shared" si="56"/>
        <v>0</v>
      </c>
      <c r="AP45">
        <f t="shared" si="56"/>
        <v>0</v>
      </c>
      <c r="AS45" t="str">
        <f t="shared" si="43"/>
        <v/>
      </c>
      <c r="AT45" t="str">
        <f t="shared" si="16"/>
        <v/>
      </c>
      <c r="AU45" t="str">
        <f t="shared" si="17"/>
        <v/>
      </c>
      <c r="AV45" t="str">
        <f t="shared" si="18"/>
        <v/>
      </c>
      <c r="AW45" s="4" t="str">
        <f t="shared" si="12"/>
        <v>999:99.99</v>
      </c>
    </row>
    <row r="46" spans="1:49" ht="14.4" hidden="1" x14ac:dyDescent="0.15">
      <c r="A46" s="16" t="str">
        <f t="shared" si="59"/>
        <v/>
      </c>
      <c r="B46" s="21" t="str">
        <f>IF(E46="","",リレーオーダー用紙!$N$4)</f>
        <v/>
      </c>
      <c r="C46" s="128"/>
      <c r="D46" s="130"/>
      <c r="E46" s="85"/>
      <c r="F46" s="86"/>
      <c r="G46" s="86"/>
      <c r="H46" s="86"/>
      <c r="I46" s="86"/>
      <c r="J46" s="40" t="str">
        <f t="shared" si="57"/>
        <v/>
      </c>
      <c r="K46">
        <v>40</v>
      </c>
      <c r="L46" t="str">
        <f>IF(K46&lt;=K$6,VLOOKUP(K46,申込一覧表!AA:AB,2,0),"")</f>
        <v/>
      </c>
      <c r="M46">
        <f>IF(K46&lt;=K$6,VLOOKUP(K46,申込一覧表!AA:AC,1,0),0)</f>
        <v>0</v>
      </c>
      <c r="N46" s="24" t="str">
        <f t="shared" si="8"/>
        <v/>
      </c>
      <c r="O46" t="str">
        <f>IF(K46&lt;=K$6,VLOOKUP(K46,申込一覧表!AA:AH,8,0),"")</f>
        <v/>
      </c>
      <c r="P46" t="str">
        <f>IF(K46&lt;=K$6,VLOOKUP(K46,申込一覧表!AA:AE,5,0),"")</f>
        <v/>
      </c>
      <c r="Q46">
        <f t="shared" si="50"/>
        <v>56</v>
      </c>
      <c r="R46">
        <f t="shared" si="51"/>
        <v>56</v>
      </c>
      <c r="S46">
        <f t="shared" si="2"/>
        <v>28</v>
      </c>
      <c r="T46">
        <f t="shared" si="9"/>
        <v>0</v>
      </c>
      <c r="U46" t="str">
        <f t="shared" si="53"/>
        <v/>
      </c>
      <c r="V46" t="str">
        <f t="shared" si="53"/>
        <v/>
      </c>
      <c r="W46" t="str">
        <f t="shared" si="53"/>
        <v/>
      </c>
      <c r="X46" t="str">
        <f t="shared" si="53"/>
        <v/>
      </c>
      <c r="Y46" t="str">
        <f t="shared" si="54"/>
        <v/>
      </c>
      <c r="Z46" t="str">
        <f t="shared" si="54"/>
        <v/>
      </c>
      <c r="AA46" t="str">
        <f t="shared" si="54"/>
        <v/>
      </c>
      <c r="AB46" t="str">
        <f t="shared" si="54"/>
        <v/>
      </c>
      <c r="AC46" t="str">
        <f t="shared" si="55"/>
        <v/>
      </c>
      <c r="AD46" t="str">
        <f t="shared" si="55"/>
        <v/>
      </c>
      <c r="AE46" t="str">
        <f t="shared" si="55"/>
        <v/>
      </c>
      <c r="AF46" t="str">
        <f t="shared" si="55"/>
        <v/>
      </c>
      <c r="AG46">
        <v>40</v>
      </c>
      <c r="AH46" t="str">
        <f t="shared" ref="AH46:AH50" si="60">IF(C46="","",IF(C46="小学生",15,IF(C46="中学生",16,17)))</f>
        <v/>
      </c>
      <c r="AI46">
        <f t="shared" si="58"/>
        <v>0</v>
      </c>
      <c r="AJ46">
        <f t="shared" si="56"/>
        <v>0</v>
      </c>
      <c r="AK46">
        <f t="shared" si="56"/>
        <v>0</v>
      </c>
      <c r="AL46">
        <f t="shared" si="56"/>
        <v>0</v>
      </c>
      <c r="AM46">
        <f t="shared" si="56"/>
        <v>0</v>
      </c>
      <c r="AN46">
        <f t="shared" si="56"/>
        <v>0</v>
      </c>
      <c r="AO46">
        <f t="shared" si="56"/>
        <v>0</v>
      </c>
      <c r="AP46">
        <f t="shared" si="56"/>
        <v>0</v>
      </c>
      <c r="AS46" t="str">
        <f t="shared" si="43"/>
        <v/>
      </c>
      <c r="AT46" t="str">
        <f t="shared" si="16"/>
        <v/>
      </c>
      <c r="AU46" t="str">
        <f t="shared" si="17"/>
        <v/>
      </c>
      <c r="AV46" t="str">
        <f t="shared" si="18"/>
        <v/>
      </c>
      <c r="AW46" s="4" t="str">
        <f t="shared" si="12"/>
        <v>999:99.99</v>
      </c>
    </row>
    <row r="47" spans="1:49" ht="14.4" hidden="1" x14ac:dyDescent="0.15">
      <c r="A47" s="16" t="str">
        <f t="shared" si="59"/>
        <v/>
      </c>
      <c r="B47" s="21" t="str">
        <f>IF(E47="","",リレーオーダー用紙!$N$4)</f>
        <v/>
      </c>
      <c r="C47" s="128"/>
      <c r="D47" s="130"/>
      <c r="E47" s="85"/>
      <c r="F47" s="86"/>
      <c r="G47" s="86"/>
      <c r="H47" s="86"/>
      <c r="I47" s="86"/>
      <c r="J47" s="40" t="str">
        <f t="shared" ref="J47:J58" si="61">IF(F47="","",IF(SUM(Y47:AB47)&lt;&gt;10,"男女比確認!!",IF(COUNTIF(AC47:AF47,"&gt;1")&gt;0,"泳者重複!!","")))</f>
        <v/>
      </c>
      <c r="K47">
        <v>41</v>
      </c>
      <c r="L47" t="str">
        <f>IF(K47&lt;=K$6,VLOOKUP(K47,申込一覧表!AA:AB,2,0),"")</f>
        <v/>
      </c>
      <c r="M47">
        <f>IF(K47&lt;=K$6,VLOOKUP(K47,申込一覧表!AA:AC,1,0),0)</f>
        <v>0</v>
      </c>
      <c r="N47" s="24" t="str">
        <f t="shared" si="8"/>
        <v/>
      </c>
      <c r="O47" t="str">
        <f>IF(K47&lt;=K$6,VLOOKUP(K47,申込一覧表!AA:AH,8,0),"")</f>
        <v/>
      </c>
      <c r="P47" t="str">
        <f>IF(K47&lt;=K$6,VLOOKUP(K47,申込一覧表!AA:AE,5,0),"")</f>
        <v/>
      </c>
      <c r="Q47">
        <f t="shared" si="50"/>
        <v>56</v>
      </c>
      <c r="R47">
        <f t="shared" si="51"/>
        <v>56</v>
      </c>
      <c r="S47">
        <f t="shared" ref="S47" si="62">COUNTIF($F$43:$I$49,N47)</f>
        <v>28</v>
      </c>
      <c r="T47">
        <f t="shared" si="9"/>
        <v>0</v>
      </c>
      <c r="U47" t="str">
        <f t="shared" si="53"/>
        <v/>
      </c>
      <c r="V47" t="str">
        <f t="shared" si="53"/>
        <v/>
      </c>
      <c r="W47" t="str">
        <f t="shared" si="53"/>
        <v/>
      </c>
      <c r="X47" t="str">
        <f t="shared" si="53"/>
        <v/>
      </c>
      <c r="Y47" t="str">
        <f t="shared" si="54"/>
        <v/>
      </c>
      <c r="Z47" t="str">
        <f t="shared" si="54"/>
        <v/>
      </c>
      <c r="AA47" t="str">
        <f t="shared" si="54"/>
        <v/>
      </c>
      <c r="AB47" t="str">
        <f t="shared" si="54"/>
        <v/>
      </c>
      <c r="AC47" t="str">
        <f t="shared" si="55"/>
        <v/>
      </c>
      <c r="AD47" t="str">
        <f t="shared" si="55"/>
        <v/>
      </c>
      <c r="AE47" t="str">
        <f t="shared" si="55"/>
        <v/>
      </c>
      <c r="AF47" t="str">
        <f t="shared" si="55"/>
        <v/>
      </c>
      <c r="AG47">
        <v>41</v>
      </c>
      <c r="AH47" t="str">
        <f t="shared" si="60"/>
        <v/>
      </c>
      <c r="AI47">
        <f t="shared" si="58"/>
        <v>0</v>
      </c>
      <c r="AJ47">
        <f t="shared" si="56"/>
        <v>0</v>
      </c>
      <c r="AK47">
        <f t="shared" si="56"/>
        <v>0</v>
      </c>
      <c r="AL47">
        <f t="shared" si="56"/>
        <v>0</v>
      </c>
      <c r="AM47">
        <f t="shared" si="56"/>
        <v>0</v>
      </c>
      <c r="AN47">
        <f t="shared" si="56"/>
        <v>0</v>
      </c>
      <c r="AO47">
        <f t="shared" si="56"/>
        <v>0</v>
      </c>
      <c r="AP47">
        <f t="shared" si="56"/>
        <v>0</v>
      </c>
      <c r="AS47" t="str">
        <f t="shared" si="43"/>
        <v/>
      </c>
      <c r="AT47" t="str">
        <f t="shared" si="16"/>
        <v/>
      </c>
      <c r="AU47" t="str">
        <f t="shared" si="17"/>
        <v/>
      </c>
      <c r="AV47" t="str">
        <f t="shared" si="18"/>
        <v/>
      </c>
      <c r="AW47" s="4" t="str">
        <f t="shared" si="12"/>
        <v>999:99.99</v>
      </c>
    </row>
    <row r="48" spans="1:49" ht="14.4" hidden="1" x14ac:dyDescent="0.15">
      <c r="A48" s="16" t="str">
        <f t="shared" si="59"/>
        <v/>
      </c>
      <c r="B48" s="21" t="str">
        <f>IF(E48="","",リレーオーダー用紙!$N$4)</f>
        <v/>
      </c>
      <c r="C48" s="128"/>
      <c r="D48" s="130" t="str">
        <f t="shared" ref="D48:D49" si="63">IF(SUM(U48:X48)=0,"",SUM(U48:X48))</f>
        <v/>
      </c>
      <c r="E48" s="85"/>
      <c r="F48" s="86"/>
      <c r="G48" s="86"/>
      <c r="H48" s="86"/>
      <c r="I48" s="86"/>
      <c r="J48" s="40" t="str">
        <f t="shared" si="61"/>
        <v/>
      </c>
      <c r="K48">
        <v>42</v>
      </c>
      <c r="L48" t="str">
        <f>IF(K48&lt;=K$6,VLOOKUP(K48,申込一覧表!AA:AB,2,0),"")</f>
        <v/>
      </c>
      <c r="M48">
        <f>IF(K48&lt;=K$6,VLOOKUP(K48,申込一覧表!AA:AC,1,0),0)</f>
        <v>0</v>
      </c>
      <c r="N48" s="24" t="str">
        <f t="shared" si="8"/>
        <v/>
      </c>
      <c r="O48" t="str">
        <f>IF(K48&lt;=K$6,VLOOKUP(K48,申込一覧表!AA:AH,8,0),"")</f>
        <v/>
      </c>
      <c r="P48" t="str">
        <f>IF(K48&lt;=K$6,VLOOKUP(K48,申込一覧表!AA:AE,5,0),"")</f>
        <v/>
      </c>
      <c r="Q48">
        <f t="shared" si="50"/>
        <v>56</v>
      </c>
      <c r="R48">
        <f t="shared" si="51"/>
        <v>56</v>
      </c>
      <c r="S48">
        <f t="shared" ref="S48:S126" si="64">COUNTIF($F$43:$I$49,N48)</f>
        <v>28</v>
      </c>
      <c r="T48">
        <f t="shared" si="9"/>
        <v>0</v>
      </c>
      <c r="U48" t="str">
        <f t="shared" si="53"/>
        <v/>
      </c>
      <c r="V48" t="str">
        <f t="shared" si="53"/>
        <v/>
      </c>
      <c r="W48" t="str">
        <f t="shared" si="53"/>
        <v/>
      </c>
      <c r="X48" t="str">
        <f t="shared" si="53"/>
        <v/>
      </c>
      <c r="Y48" t="str">
        <f t="shared" si="54"/>
        <v/>
      </c>
      <c r="Z48" t="str">
        <f t="shared" si="54"/>
        <v/>
      </c>
      <c r="AA48" t="str">
        <f t="shared" si="54"/>
        <v/>
      </c>
      <c r="AB48" t="str">
        <f t="shared" si="54"/>
        <v/>
      </c>
      <c r="AC48" t="str">
        <f t="shared" si="55"/>
        <v/>
      </c>
      <c r="AD48" t="str">
        <f t="shared" si="55"/>
        <v/>
      </c>
      <c r="AE48" t="str">
        <f t="shared" si="55"/>
        <v/>
      </c>
      <c r="AF48" t="str">
        <f t="shared" si="55"/>
        <v/>
      </c>
      <c r="AG48">
        <v>42</v>
      </c>
      <c r="AH48" t="str">
        <f t="shared" si="60"/>
        <v/>
      </c>
      <c r="AI48">
        <f t="shared" si="58"/>
        <v>0</v>
      </c>
      <c r="AJ48">
        <f t="shared" si="56"/>
        <v>0</v>
      </c>
      <c r="AK48">
        <f t="shared" si="56"/>
        <v>0</v>
      </c>
      <c r="AL48">
        <f t="shared" si="56"/>
        <v>0</v>
      </c>
      <c r="AM48">
        <f t="shared" si="56"/>
        <v>0</v>
      </c>
      <c r="AN48">
        <f t="shared" si="56"/>
        <v>0</v>
      </c>
      <c r="AO48">
        <f t="shared" si="56"/>
        <v>0</v>
      </c>
      <c r="AP48">
        <f t="shared" si="56"/>
        <v>0</v>
      </c>
      <c r="AS48" t="str">
        <f t="shared" si="43"/>
        <v/>
      </c>
      <c r="AT48" t="str">
        <f t="shared" si="16"/>
        <v/>
      </c>
      <c r="AU48" t="str">
        <f t="shared" si="17"/>
        <v/>
      </c>
      <c r="AV48" t="str">
        <f t="shared" si="18"/>
        <v/>
      </c>
      <c r="AW48" s="4" t="str">
        <f t="shared" si="12"/>
        <v>999:99.99</v>
      </c>
    </row>
    <row r="49" spans="1:49" ht="14.4" hidden="1" x14ac:dyDescent="0.15">
      <c r="A49" s="16" t="str">
        <f t="shared" si="59"/>
        <v/>
      </c>
      <c r="B49" s="21" t="str">
        <f>IF(E49="","",リレーオーダー用紙!$N$4)</f>
        <v/>
      </c>
      <c r="C49" s="128"/>
      <c r="D49" s="130" t="str">
        <f t="shared" si="63"/>
        <v/>
      </c>
      <c r="E49" s="85"/>
      <c r="F49" s="86"/>
      <c r="G49" s="86"/>
      <c r="H49" s="86"/>
      <c r="I49" s="86"/>
      <c r="J49" s="40" t="str">
        <f t="shared" si="61"/>
        <v/>
      </c>
      <c r="K49">
        <v>43</v>
      </c>
      <c r="L49" t="str">
        <f>IF(K49&lt;=K$6,VLOOKUP(K49,申込一覧表!AA:AB,2,0),"")</f>
        <v/>
      </c>
      <c r="M49">
        <f>IF(K49&lt;=K$6,VLOOKUP(K49,申込一覧表!AA:AC,1,0),0)</f>
        <v>0</v>
      </c>
      <c r="N49" s="24" t="str">
        <f t="shared" si="8"/>
        <v/>
      </c>
      <c r="O49" t="str">
        <f>IF(K49&lt;=K$6,VLOOKUP(K49,申込一覧表!AA:AH,8,0),"")</f>
        <v/>
      </c>
      <c r="P49" t="str">
        <f>IF(K49&lt;=K$6,VLOOKUP(K49,申込一覧表!AA:AE,5,0),"")</f>
        <v/>
      </c>
      <c r="Q49">
        <f t="shared" si="50"/>
        <v>56</v>
      </c>
      <c r="R49">
        <f t="shared" si="51"/>
        <v>56</v>
      </c>
      <c r="S49">
        <f t="shared" si="64"/>
        <v>28</v>
      </c>
      <c r="T49">
        <f t="shared" si="9"/>
        <v>0</v>
      </c>
      <c r="U49" t="str">
        <f t="shared" si="53"/>
        <v/>
      </c>
      <c r="V49" t="str">
        <f t="shared" si="53"/>
        <v/>
      </c>
      <c r="W49" t="str">
        <f t="shared" si="53"/>
        <v/>
      </c>
      <c r="X49" t="str">
        <f t="shared" si="53"/>
        <v/>
      </c>
      <c r="Y49" t="str">
        <f t="shared" si="54"/>
        <v/>
      </c>
      <c r="Z49" t="str">
        <f t="shared" si="54"/>
        <v/>
      </c>
      <c r="AA49" t="str">
        <f t="shared" si="54"/>
        <v/>
      </c>
      <c r="AB49" t="str">
        <f t="shared" si="54"/>
        <v/>
      </c>
      <c r="AC49" t="str">
        <f t="shared" si="55"/>
        <v/>
      </c>
      <c r="AD49" t="str">
        <f t="shared" si="55"/>
        <v/>
      </c>
      <c r="AE49" t="str">
        <f t="shared" si="55"/>
        <v/>
      </c>
      <c r="AF49" t="str">
        <f t="shared" si="55"/>
        <v/>
      </c>
      <c r="AG49">
        <v>43</v>
      </c>
      <c r="AH49" t="str">
        <f t="shared" si="60"/>
        <v/>
      </c>
      <c r="AI49">
        <f t="shared" si="58"/>
        <v>0</v>
      </c>
      <c r="AJ49">
        <f t="shared" si="56"/>
        <v>0</v>
      </c>
      <c r="AK49">
        <f t="shared" si="56"/>
        <v>0</v>
      </c>
      <c r="AL49">
        <f t="shared" si="56"/>
        <v>0</v>
      </c>
      <c r="AM49">
        <f t="shared" si="56"/>
        <v>0</v>
      </c>
      <c r="AN49">
        <f t="shared" si="56"/>
        <v>0</v>
      </c>
      <c r="AO49">
        <f t="shared" si="56"/>
        <v>0</v>
      </c>
      <c r="AP49">
        <f t="shared" si="56"/>
        <v>0</v>
      </c>
      <c r="AS49" t="str">
        <f t="shared" si="43"/>
        <v/>
      </c>
      <c r="AT49" t="str">
        <f t="shared" si="16"/>
        <v/>
      </c>
      <c r="AU49" t="str">
        <f t="shared" si="17"/>
        <v/>
      </c>
      <c r="AV49" t="str">
        <f t="shared" si="18"/>
        <v/>
      </c>
      <c r="AW49" s="4" t="str">
        <f t="shared" si="12"/>
        <v>999:99.99</v>
      </c>
    </row>
    <row r="50" spans="1:49" ht="14.4" hidden="1" x14ac:dyDescent="0.15">
      <c r="A50" s="25"/>
      <c r="B50" s="26"/>
      <c r="C50" s="93"/>
      <c r="D50" s="27"/>
      <c r="E50" s="28"/>
      <c r="F50" s="29"/>
      <c r="G50" s="29"/>
      <c r="H50" s="29"/>
      <c r="I50" s="29"/>
      <c r="J50" s="40"/>
      <c r="K50">
        <v>44</v>
      </c>
      <c r="L50" t="str">
        <f>IF(K50&lt;=K$6,VLOOKUP(K50,申込一覧表!AA:AB,2,0),"")</f>
        <v/>
      </c>
      <c r="M50">
        <f>IF(K50&lt;=K$6,VLOOKUP(K50,申込一覧表!AA:AC,1,0),0)</f>
        <v>0</v>
      </c>
      <c r="N50" s="24" t="str">
        <f t="shared" si="8"/>
        <v/>
      </c>
      <c r="O50" t="str">
        <f>IF(K50&lt;=K$6,VLOOKUP(K50,申込一覧表!AA:AH,8,0),"")</f>
        <v/>
      </c>
      <c r="P50" t="str">
        <f>IF(K50&lt;=K$6,VLOOKUP(K50,申込一覧表!AA:AE,5,0),"")</f>
        <v/>
      </c>
      <c r="Q50">
        <f t="shared" si="50"/>
        <v>56</v>
      </c>
      <c r="R50">
        <f t="shared" si="51"/>
        <v>56</v>
      </c>
      <c r="S50">
        <f t="shared" si="64"/>
        <v>28</v>
      </c>
      <c r="T50">
        <f t="shared" si="9"/>
        <v>0</v>
      </c>
      <c r="U50" t="str">
        <f t="shared" ref="U50:U52" si="65">IF(F50="","",VLOOKUP(F50,$N$7:$O$127,2,0))</f>
        <v/>
      </c>
      <c r="V50" t="str">
        <f t="shared" ref="V50:V52" si="66">IF(G50="","",VLOOKUP(G50,$N$7:$O$127,2,0))</f>
        <v/>
      </c>
      <c r="W50" t="str">
        <f t="shared" ref="W50:W52" si="67">IF(H50="","",VLOOKUP(H50,$N$7:$O$127,2,0))</f>
        <v/>
      </c>
      <c r="X50" t="str">
        <f t="shared" ref="X50:X52" si="68">IF(I50="","",VLOOKUP(I50,$N$7:$O$127,2,0))</f>
        <v/>
      </c>
      <c r="Y50" t="str">
        <f t="shared" ref="Y50:Y52" si="69">IF(F50="","",VLOOKUP(F50,$N$7:$P$127,3,0))</f>
        <v/>
      </c>
      <c r="Z50" t="str">
        <f t="shared" ref="Z50:Z52" si="70">IF(G50="","",VLOOKUP(G50,$N$7:$P$127,3,0))</f>
        <v/>
      </c>
      <c r="AA50" t="str">
        <f t="shared" ref="AA50:AA52" si="71">IF(H50="","",VLOOKUP(H50,$N$7:$P$127,3,0))</f>
        <v/>
      </c>
      <c r="AB50" t="str">
        <f t="shared" ref="AB50:AB52" si="72">IF(I50="","",VLOOKUP(I50,$N$7:$P$127,3,0))</f>
        <v/>
      </c>
      <c r="AC50" t="str">
        <f t="shared" ref="AC50:AC52" si="73">IF(F50="","",VLOOKUP(F50,$N$7:$T$127,6,0))</f>
        <v/>
      </c>
      <c r="AD50" t="str">
        <f t="shared" ref="AD50:AD52" si="74">IF(G50="","",VLOOKUP(G50,$N$7:$T$127,6,0))</f>
        <v/>
      </c>
      <c r="AE50" t="str">
        <f t="shared" ref="AE50:AE52" si="75">IF(H50="","",VLOOKUP(H50,$N$7:$T$127,6,0))</f>
        <v/>
      </c>
      <c r="AG50">
        <v>44</v>
      </c>
      <c r="AH50" t="str">
        <f t="shared" si="60"/>
        <v/>
      </c>
      <c r="AI50">
        <f>SUM(AI43:AI49)</f>
        <v>0</v>
      </c>
      <c r="AJ50">
        <f t="shared" ref="AJ50:AP50" si="76">SUM(AJ43:AJ49)</f>
        <v>0</v>
      </c>
      <c r="AK50">
        <f>SUM(AK43:AK49)</f>
        <v>0</v>
      </c>
      <c r="AL50">
        <f t="shared" si="76"/>
        <v>0</v>
      </c>
      <c r="AM50">
        <f t="shared" si="76"/>
        <v>0</v>
      </c>
      <c r="AN50">
        <f t="shared" si="76"/>
        <v>0</v>
      </c>
      <c r="AO50">
        <f t="shared" si="76"/>
        <v>0</v>
      </c>
      <c r="AP50">
        <f t="shared" si="76"/>
        <v>0</v>
      </c>
      <c r="AQ50">
        <f>MAX(AI50:AP50)</f>
        <v>0</v>
      </c>
      <c r="AR50">
        <f>SUM(AI50:AP50)</f>
        <v>0</v>
      </c>
      <c r="AS50" t="str">
        <f t="shared" si="43"/>
        <v/>
      </c>
      <c r="AT50" t="str">
        <f t="shared" si="16"/>
        <v/>
      </c>
      <c r="AU50" t="str">
        <f t="shared" si="17"/>
        <v/>
      </c>
      <c r="AV50" t="str">
        <f t="shared" si="18"/>
        <v/>
      </c>
      <c r="AW50" s="4"/>
    </row>
    <row r="51" spans="1:49" s="14" customFormat="1" ht="14.4" hidden="1" x14ac:dyDescent="0.15">
      <c r="A51" s="30" t="s">
        <v>58</v>
      </c>
      <c r="B51" s="19"/>
      <c r="C51" s="19"/>
      <c r="D51" s="19"/>
      <c r="E51" s="19"/>
      <c r="F51" s="20"/>
      <c r="G51" s="19"/>
      <c r="H51" s="19"/>
      <c r="I51" s="19"/>
      <c r="J51" s="40"/>
      <c r="K51">
        <v>45</v>
      </c>
      <c r="L51" t="str">
        <f>IF(K51&lt;=K$6,VLOOKUP(K51,申込一覧表!AA:AB,2,0),"")</f>
        <v/>
      </c>
      <c r="M51">
        <f>IF(K51&lt;=K$6,VLOOKUP(K51,申込一覧表!AA:AC,1,0),0)</f>
        <v>0</v>
      </c>
      <c r="N51" s="24" t="str">
        <f t="shared" si="8"/>
        <v/>
      </c>
      <c r="O51" t="str">
        <f>IF(K51&lt;=K$6,VLOOKUP(K51,申込一覧表!AA:AH,8,0),"")</f>
        <v/>
      </c>
      <c r="P51" t="str">
        <f>IF(K51&lt;=K$6,VLOOKUP(K51,申込一覧表!AA:AE,5,0),"")</f>
        <v/>
      </c>
      <c r="Q51">
        <f t="shared" si="50"/>
        <v>56</v>
      </c>
      <c r="R51">
        <f t="shared" si="51"/>
        <v>56</v>
      </c>
      <c r="S51">
        <f t="shared" si="64"/>
        <v>28</v>
      </c>
      <c r="T51">
        <f t="shared" si="9"/>
        <v>0</v>
      </c>
      <c r="U51" t="str">
        <f t="shared" si="65"/>
        <v/>
      </c>
      <c r="V51" t="str">
        <f t="shared" si="66"/>
        <v/>
      </c>
      <c r="W51" t="str">
        <f t="shared" si="67"/>
        <v/>
      </c>
      <c r="X51" t="str">
        <f t="shared" si="68"/>
        <v/>
      </c>
      <c r="Y51" t="str">
        <f t="shared" si="69"/>
        <v/>
      </c>
      <c r="Z51" t="str">
        <f t="shared" si="70"/>
        <v/>
      </c>
      <c r="AA51" t="str">
        <f t="shared" si="71"/>
        <v/>
      </c>
      <c r="AB51" t="str">
        <f t="shared" si="72"/>
        <v/>
      </c>
      <c r="AC51" t="str">
        <f t="shared" si="73"/>
        <v/>
      </c>
      <c r="AD51" t="str">
        <f t="shared" si="74"/>
        <v/>
      </c>
      <c r="AE51" t="str">
        <f t="shared" si="75"/>
        <v/>
      </c>
      <c r="AF51"/>
      <c r="AG51">
        <v>45</v>
      </c>
      <c r="AS51" t="str">
        <f t="shared" si="43"/>
        <v/>
      </c>
      <c r="AT51" t="str">
        <f t="shared" si="16"/>
        <v/>
      </c>
      <c r="AU51" t="str">
        <f t="shared" si="17"/>
        <v/>
      </c>
      <c r="AV51" t="str">
        <f t="shared" si="18"/>
        <v/>
      </c>
      <c r="AW51" s="4"/>
    </row>
    <row r="52" spans="1:49" ht="14.4" hidden="1" x14ac:dyDescent="0.15">
      <c r="A52" s="16" t="str">
        <f>IF(B52="","",1)</f>
        <v/>
      </c>
      <c r="B52" s="21" t="str">
        <f>IF(E52="","",リレーオーダー用紙!$N$4)</f>
        <v/>
      </c>
      <c r="C52" s="128"/>
      <c r="D52" s="130"/>
      <c r="E52" s="85"/>
      <c r="F52" s="86"/>
      <c r="G52" s="86"/>
      <c r="H52" s="86"/>
      <c r="I52" s="86"/>
      <c r="J52" s="40" t="str">
        <f t="shared" si="61"/>
        <v/>
      </c>
      <c r="K52">
        <v>46</v>
      </c>
      <c r="L52" t="str">
        <f>IF(K52&lt;=K$6,VLOOKUP(K52,申込一覧表!AA:AB,2,0),"")</f>
        <v/>
      </c>
      <c r="M52">
        <f>IF(K52&lt;=K$6,VLOOKUP(K52,申込一覧表!AA:AC,1,0),0)</f>
        <v>0</v>
      </c>
      <c r="N52" s="24" t="str">
        <f t="shared" si="8"/>
        <v/>
      </c>
      <c r="O52" t="str">
        <f>IF(K52&lt;=K$6,VLOOKUP(K52,申込一覧表!AA:AH,8,0),"")</f>
        <v/>
      </c>
      <c r="P52" t="str">
        <f>IF(K52&lt;=K$6,VLOOKUP(K52,申込一覧表!AA:AE,5,0),"")</f>
        <v/>
      </c>
      <c r="Q52">
        <f t="shared" si="50"/>
        <v>56</v>
      </c>
      <c r="R52">
        <f t="shared" si="51"/>
        <v>56</v>
      </c>
      <c r="S52">
        <f t="shared" si="64"/>
        <v>28</v>
      </c>
      <c r="T52">
        <f t="shared" si="9"/>
        <v>0</v>
      </c>
      <c r="U52" t="str">
        <f t="shared" si="65"/>
        <v/>
      </c>
      <c r="V52" t="str">
        <f t="shared" si="66"/>
        <v/>
      </c>
      <c r="W52" t="str">
        <f t="shared" si="67"/>
        <v/>
      </c>
      <c r="X52" t="str">
        <f t="shared" si="68"/>
        <v/>
      </c>
      <c r="Y52" t="str">
        <f t="shared" si="69"/>
        <v/>
      </c>
      <c r="Z52" t="str">
        <f t="shared" si="70"/>
        <v/>
      </c>
      <c r="AA52" t="str">
        <f t="shared" si="71"/>
        <v/>
      </c>
      <c r="AB52" t="str">
        <f t="shared" si="72"/>
        <v/>
      </c>
      <c r="AC52" t="str">
        <f t="shared" si="73"/>
        <v/>
      </c>
      <c r="AD52" t="str">
        <f t="shared" si="74"/>
        <v/>
      </c>
      <c r="AE52" t="str">
        <f t="shared" si="75"/>
        <v/>
      </c>
      <c r="AF52" t="str">
        <f t="shared" ref="AF52:AF58" si="77">IF(I52="","",VLOOKUP(I52,$N$7:$T$127,7,0))</f>
        <v/>
      </c>
      <c r="AG52">
        <v>46</v>
      </c>
      <c r="AH52" t="str">
        <f>IF(C52="","",IF(C52="小学生",5,IF(C52="中学生",6,7)))</f>
        <v/>
      </c>
      <c r="AI52">
        <f>IF(AI$6=$AH52,1,0)</f>
        <v>0</v>
      </c>
      <c r="AJ52">
        <f t="shared" ref="AJ52:AP58" si="78">IF(AJ$6=$AH52,1,0)</f>
        <v>0</v>
      </c>
      <c r="AK52">
        <f t="shared" si="78"/>
        <v>0</v>
      </c>
      <c r="AL52">
        <f t="shared" si="78"/>
        <v>0</v>
      </c>
      <c r="AM52">
        <f t="shared" si="78"/>
        <v>0</v>
      </c>
      <c r="AN52">
        <f t="shared" si="78"/>
        <v>0</v>
      </c>
      <c r="AO52">
        <f t="shared" si="78"/>
        <v>0</v>
      </c>
      <c r="AP52">
        <f t="shared" si="78"/>
        <v>0</v>
      </c>
      <c r="AS52" t="str">
        <f t="shared" si="43"/>
        <v/>
      </c>
      <c r="AT52" t="str">
        <f t="shared" si="16"/>
        <v/>
      </c>
      <c r="AU52" t="str">
        <f t="shared" si="17"/>
        <v/>
      </c>
      <c r="AV52" t="str">
        <f t="shared" si="18"/>
        <v/>
      </c>
      <c r="AW52" s="4" t="str">
        <f t="shared" si="12"/>
        <v>999:99.99</v>
      </c>
    </row>
    <row r="53" spans="1:49" ht="14.4" hidden="1" x14ac:dyDescent="0.15">
      <c r="A53" s="16" t="str">
        <f>IF(B53="","",A52+1)</f>
        <v/>
      </c>
      <c r="B53" s="21" t="str">
        <f>IF(E53="","",リレーオーダー用紙!$N$4)</f>
        <v/>
      </c>
      <c r="C53" s="128"/>
      <c r="D53" s="130"/>
      <c r="E53" s="85"/>
      <c r="F53" s="86"/>
      <c r="G53" s="86"/>
      <c r="H53" s="86"/>
      <c r="I53" s="86"/>
      <c r="J53" s="40" t="str">
        <f t="shared" si="61"/>
        <v/>
      </c>
      <c r="K53">
        <v>47</v>
      </c>
      <c r="L53" t="str">
        <f>IF(K53&lt;=K$6,VLOOKUP(K53,申込一覧表!AA:AB,2,0),"")</f>
        <v/>
      </c>
      <c r="M53">
        <f>IF(K53&lt;=K$6,VLOOKUP(K53,申込一覧表!AA:AC,1,0),0)</f>
        <v>0</v>
      </c>
      <c r="N53" s="24" t="str">
        <f t="shared" si="8"/>
        <v/>
      </c>
      <c r="O53" t="str">
        <f>IF(K53&lt;=K$6,VLOOKUP(K53,申込一覧表!AA:AH,8,0),"")</f>
        <v/>
      </c>
      <c r="P53" t="str">
        <f>IF(K53&lt;=K$6,VLOOKUP(K53,申込一覧表!AA:AE,5,0),"")</f>
        <v/>
      </c>
      <c r="Q53">
        <f t="shared" si="50"/>
        <v>56</v>
      </c>
      <c r="R53">
        <f t="shared" si="51"/>
        <v>56</v>
      </c>
      <c r="S53">
        <f t="shared" si="64"/>
        <v>28</v>
      </c>
      <c r="T53">
        <f t="shared" si="9"/>
        <v>0</v>
      </c>
      <c r="U53" t="str">
        <f t="shared" ref="U53:X58" si="79">IF(F53="","",VLOOKUP(F53,$N$7:$O$127,2,0))</f>
        <v/>
      </c>
      <c r="V53" t="str">
        <f t="shared" si="79"/>
        <v/>
      </c>
      <c r="W53" t="str">
        <f t="shared" si="79"/>
        <v/>
      </c>
      <c r="X53" t="str">
        <f t="shared" si="79"/>
        <v/>
      </c>
      <c r="Y53" t="str">
        <f t="shared" ref="Y53:AB58" si="80">IF(F53="","",VLOOKUP(F53,$N$7:$P$127,3,0))</f>
        <v/>
      </c>
      <c r="Z53" t="str">
        <f t="shared" si="80"/>
        <v/>
      </c>
      <c r="AA53" t="str">
        <f t="shared" si="80"/>
        <v/>
      </c>
      <c r="AB53" t="str">
        <f t="shared" si="80"/>
        <v/>
      </c>
      <c r="AC53" t="str">
        <f t="shared" ref="AC53:AE58" si="81">IF(F53="","",VLOOKUP(F53,$N$7:$T$127,7,0))</f>
        <v/>
      </c>
      <c r="AD53" t="str">
        <f t="shared" si="81"/>
        <v/>
      </c>
      <c r="AE53" t="str">
        <f t="shared" si="81"/>
        <v/>
      </c>
      <c r="AF53" t="str">
        <f t="shared" si="77"/>
        <v/>
      </c>
      <c r="AG53">
        <v>47</v>
      </c>
      <c r="AH53" t="str">
        <f t="shared" ref="AH53:AH59" si="82">IF(C53="","",IF(C53="小学生",5,IF(C53="中学生",6,7)))</f>
        <v/>
      </c>
      <c r="AI53">
        <f t="shared" ref="AI53:AI58" si="83">IF(AI$6=$AH53,1,0)</f>
        <v>0</v>
      </c>
      <c r="AJ53">
        <f t="shared" si="78"/>
        <v>0</v>
      </c>
      <c r="AK53">
        <f t="shared" si="78"/>
        <v>0</v>
      </c>
      <c r="AL53">
        <f t="shared" si="78"/>
        <v>0</v>
      </c>
      <c r="AM53">
        <f t="shared" si="78"/>
        <v>0</v>
      </c>
      <c r="AN53">
        <f t="shared" si="78"/>
        <v>0</v>
      </c>
      <c r="AO53">
        <f t="shared" si="78"/>
        <v>0</v>
      </c>
      <c r="AP53">
        <f t="shared" si="78"/>
        <v>0</v>
      </c>
      <c r="AS53" t="str">
        <f t="shared" si="43"/>
        <v/>
      </c>
      <c r="AT53" t="str">
        <f t="shared" si="16"/>
        <v/>
      </c>
      <c r="AU53" t="str">
        <f t="shared" si="17"/>
        <v/>
      </c>
      <c r="AV53" t="str">
        <f t="shared" si="18"/>
        <v/>
      </c>
      <c r="AW53" s="4" t="str">
        <f t="shared" si="12"/>
        <v>999:99.99</v>
      </c>
    </row>
    <row r="54" spans="1:49" ht="14.4" hidden="1" x14ac:dyDescent="0.15">
      <c r="A54" s="16" t="str">
        <f t="shared" ref="A54:A58" si="84">IF(B54="","",A53+1)</f>
        <v/>
      </c>
      <c r="B54" s="21" t="str">
        <f>IF(E54="","",リレーオーダー用紙!$N$4)</f>
        <v/>
      </c>
      <c r="C54" s="128"/>
      <c r="D54" s="130"/>
      <c r="E54" s="85"/>
      <c r="F54" s="86"/>
      <c r="G54" s="86"/>
      <c r="H54" s="86"/>
      <c r="I54" s="86"/>
      <c r="J54" s="40" t="str">
        <f t="shared" si="61"/>
        <v/>
      </c>
      <c r="K54">
        <v>48</v>
      </c>
      <c r="L54" t="str">
        <f>IF(K54&lt;=K$6,VLOOKUP(K54,申込一覧表!AA:AB,2,0),"")</f>
        <v/>
      </c>
      <c r="M54">
        <f>IF(K54&lt;=K$6,VLOOKUP(K54,申込一覧表!AA:AC,1,0),0)</f>
        <v>0</v>
      </c>
      <c r="N54" s="24" t="str">
        <f t="shared" si="8"/>
        <v/>
      </c>
      <c r="O54" t="str">
        <f>IF(K54&lt;=K$6,VLOOKUP(K54,申込一覧表!AA:AH,8,0),"")</f>
        <v/>
      </c>
      <c r="P54" t="str">
        <f>IF(K54&lt;=K$6,VLOOKUP(K54,申込一覧表!AA:AE,5,0),"")</f>
        <v/>
      </c>
      <c r="Q54">
        <f t="shared" si="50"/>
        <v>56</v>
      </c>
      <c r="R54">
        <f t="shared" si="51"/>
        <v>56</v>
      </c>
      <c r="S54">
        <f t="shared" si="64"/>
        <v>28</v>
      </c>
      <c r="T54">
        <f t="shared" si="9"/>
        <v>0</v>
      </c>
      <c r="U54" t="str">
        <f t="shared" si="79"/>
        <v/>
      </c>
      <c r="V54" t="str">
        <f t="shared" si="79"/>
        <v/>
      </c>
      <c r="W54" t="str">
        <f t="shared" si="79"/>
        <v/>
      </c>
      <c r="X54" t="str">
        <f t="shared" si="79"/>
        <v/>
      </c>
      <c r="Y54" t="str">
        <f t="shared" si="80"/>
        <v/>
      </c>
      <c r="Z54" t="str">
        <f t="shared" si="80"/>
        <v/>
      </c>
      <c r="AA54" t="str">
        <f t="shared" si="80"/>
        <v/>
      </c>
      <c r="AB54" t="str">
        <f t="shared" si="80"/>
        <v/>
      </c>
      <c r="AC54" t="str">
        <f t="shared" si="81"/>
        <v/>
      </c>
      <c r="AD54" t="str">
        <f t="shared" si="81"/>
        <v/>
      </c>
      <c r="AE54" t="str">
        <f t="shared" si="81"/>
        <v/>
      </c>
      <c r="AF54" t="str">
        <f t="shared" si="77"/>
        <v/>
      </c>
      <c r="AG54">
        <v>48</v>
      </c>
      <c r="AH54" t="str">
        <f t="shared" si="82"/>
        <v/>
      </c>
      <c r="AI54">
        <f t="shared" si="83"/>
        <v>0</v>
      </c>
      <c r="AJ54">
        <f t="shared" si="78"/>
        <v>0</v>
      </c>
      <c r="AK54">
        <f t="shared" si="78"/>
        <v>0</v>
      </c>
      <c r="AL54">
        <f t="shared" si="78"/>
        <v>0</v>
      </c>
      <c r="AM54">
        <f t="shared" si="78"/>
        <v>0</v>
      </c>
      <c r="AN54">
        <f t="shared" si="78"/>
        <v>0</v>
      </c>
      <c r="AO54">
        <f t="shared" si="78"/>
        <v>0</v>
      </c>
      <c r="AP54">
        <f t="shared" si="78"/>
        <v>0</v>
      </c>
      <c r="AS54" t="str">
        <f t="shared" si="43"/>
        <v/>
      </c>
      <c r="AT54" t="str">
        <f t="shared" si="16"/>
        <v/>
      </c>
      <c r="AU54" t="str">
        <f t="shared" si="17"/>
        <v/>
      </c>
      <c r="AV54" t="str">
        <f t="shared" si="18"/>
        <v/>
      </c>
      <c r="AW54" s="4" t="str">
        <f t="shared" si="12"/>
        <v>999:99.99</v>
      </c>
    </row>
    <row r="55" spans="1:49" ht="14.4" hidden="1" x14ac:dyDescent="0.15">
      <c r="A55" s="16" t="str">
        <f t="shared" si="84"/>
        <v/>
      </c>
      <c r="B55" s="21" t="str">
        <f>IF(E55="","",リレーオーダー用紙!$N$4)</f>
        <v/>
      </c>
      <c r="C55" s="128"/>
      <c r="D55" s="130"/>
      <c r="E55" s="85"/>
      <c r="F55" s="86"/>
      <c r="G55" s="86"/>
      <c r="H55" s="86"/>
      <c r="I55" s="86"/>
      <c r="J55" s="40" t="str">
        <f t="shared" si="61"/>
        <v/>
      </c>
      <c r="K55">
        <v>49</v>
      </c>
      <c r="L55" t="str">
        <f>IF(K55&lt;=K$6,VLOOKUP(K55,申込一覧表!AA:AB,2,0),"")</f>
        <v/>
      </c>
      <c r="M55">
        <f>IF(K55&lt;=K$6,VLOOKUP(K55,申込一覧表!AA:AC,1,0),0)</f>
        <v>0</v>
      </c>
      <c r="N55" s="24" t="str">
        <f t="shared" si="8"/>
        <v/>
      </c>
      <c r="O55" t="str">
        <f>IF(K55&lt;=K$6,VLOOKUP(K55,申込一覧表!AA:AH,8,0),"")</f>
        <v/>
      </c>
      <c r="P55" t="str">
        <f>IF(K55&lt;=K$6,VLOOKUP(K55,申込一覧表!AA:AE,5,0),"")</f>
        <v/>
      </c>
      <c r="Q55">
        <f t="shared" si="50"/>
        <v>56</v>
      </c>
      <c r="R55">
        <f t="shared" si="51"/>
        <v>56</v>
      </c>
      <c r="S55">
        <f t="shared" si="64"/>
        <v>28</v>
      </c>
      <c r="T55">
        <f t="shared" si="9"/>
        <v>0</v>
      </c>
      <c r="U55" t="str">
        <f t="shared" si="79"/>
        <v/>
      </c>
      <c r="V55" t="str">
        <f t="shared" si="79"/>
        <v/>
      </c>
      <c r="W55" t="str">
        <f t="shared" si="79"/>
        <v/>
      </c>
      <c r="X55" t="str">
        <f t="shared" si="79"/>
        <v/>
      </c>
      <c r="Y55" t="str">
        <f t="shared" si="80"/>
        <v/>
      </c>
      <c r="Z55" t="str">
        <f t="shared" si="80"/>
        <v/>
      </c>
      <c r="AA55" t="str">
        <f t="shared" si="80"/>
        <v/>
      </c>
      <c r="AB55" t="str">
        <f t="shared" si="80"/>
        <v/>
      </c>
      <c r="AC55" t="str">
        <f t="shared" si="81"/>
        <v/>
      </c>
      <c r="AD55" t="str">
        <f t="shared" si="81"/>
        <v/>
      </c>
      <c r="AE55" t="str">
        <f t="shared" si="81"/>
        <v/>
      </c>
      <c r="AF55" t="str">
        <f t="shared" si="77"/>
        <v/>
      </c>
      <c r="AG55">
        <v>49</v>
      </c>
      <c r="AH55" t="str">
        <f t="shared" si="82"/>
        <v/>
      </c>
      <c r="AI55">
        <f t="shared" si="83"/>
        <v>0</v>
      </c>
      <c r="AJ55">
        <f t="shared" si="78"/>
        <v>0</v>
      </c>
      <c r="AK55">
        <f t="shared" si="78"/>
        <v>0</v>
      </c>
      <c r="AL55">
        <f t="shared" si="78"/>
        <v>0</v>
      </c>
      <c r="AM55">
        <f t="shared" si="78"/>
        <v>0</v>
      </c>
      <c r="AN55">
        <f t="shared" si="78"/>
        <v>0</v>
      </c>
      <c r="AO55">
        <f t="shared" si="78"/>
        <v>0</v>
      </c>
      <c r="AP55">
        <f t="shared" si="78"/>
        <v>0</v>
      </c>
      <c r="AS55" t="str">
        <f t="shared" si="43"/>
        <v/>
      </c>
      <c r="AT55" t="str">
        <f t="shared" si="16"/>
        <v/>
      </c>
      <c r="AU55" t="str">
        <f t="shared" si="17"/>
        <v/>
      </c>
      <c r="AV55" t="str">
        <f t="shared" si="18"/>
        <v/>
      </c>
      <c r="AW55" s="4" t="str">
        <f t="shared" si="12"/>
        <v>999:99.99</v>
      </c>
    </row>
    <row r="56" spans="1:49" ht="14.4" hidden="1" x14ac:dyDescent="0.15">
      <c r="A56" s="16" t="str">
        <f t="shared" si="84"/>
        <v/>
      </c>
      <c r="B56" s="21" t="str">
        <f>IF(E56="","",リレーオーダー用紙!$N$4)</f>
        <v/>
      </c>
      <c r="C56" s="128"/>
      <c r="D56" s="130"/>
      <c r="E56" s="85"/>
      <c r="F56" s="86"/>
      <c r="G56" s="86"/>
      <c r="H56" s="86"/>
      <c r="I56" s="86"/>
      <c r="J56" s="40" t="str">
        <f t="shared" si="61"/>
        <v/>
      </c>
      <c r="K56">
        <v>50</v>
      </c>
      <c r="L56" t="str">
        <f>IF(K56&lt;=K$6,VLOOKUP(K56,申込一覧表!AA:AB,2,0),"")</f>
        <v/>
      </c>
      <c r="M56">
        <f>IF(K56&lt;=K$6,VLOOKUP(K56,申込一覧表!AA:AC,1,0),0)</f>
        <v>0</v>
      </c>
      <c r="N56" s="24" t="str">
        <f t="shared" si="8"/>
        <v/>
      </c>
      <c r="O56" t="str">
        <f>IF(K56&lt;=K$6,VLOOKUP(K56,申込一覧表!AA:AH,8,0),"")</f>
        <v/>
      </c>
      <c r="P56" t="str">
        <f>IF(K56&lt;=K$6,VLOOKUP(K56,申込一覧表!AA:AE,5,0),"")</f>
        <v/>
      </c>
      <c r="Q56">
        <f t="shared" si="50"/>
        <v>56</v>
      </c>
      <c r="R56">
        <f t="shared" si="51"/>
        <v>56</v>
      </c>
      <c r="S56">
        <f t="shared" si="64"/>
        <v>28</v>
      </c>
      <c r="T56">
        <f t="shared" si="9"/>
        <v>0</v>
      </c>
      <c r="U56" t="str">
        <f t="shared" si="79"/>
        <v/>
      </c>
      <c r="V56" t="str">
        <f t="shared" si="79"/>
        <v/>
      </c>
      <c r="W56" t="str">
        <f t="shared" si="79"/>
        <v/>
      </c>
      <c r="X56" t="str">
        <f t="shared" si="79"/>
        <v/>
      </c>
      <c r="Y56" t="str">
        <f t="shared" si="80"/>
        <v/>
      </c>
      <c r="Z56" t="str">
        <f t="shared" si="80"/>
        <v/>
      </c>
      <c r="AA56" t="str">
        <f t="shared" si="80"/>
        <v/>
      </c>
      <c r="AB56" t="str">
        <f t="shared" si="80"/>
        <v/>
      </c>
      <c r="AC56" t="str">
        <f t="shared" si="81"/>
        <v/>
      </c>
      <c r="AD56" t="str">
        <f t="shared" si="81"/>
        <v/>
      </c>
      <c r="AE56" t="str">
        <f t="shared" si="81"/>
        <v/>
      </c>
      <c r="AF56" t="str">
        <f t="shared" si="77"/>
        <v/>
      </c>
      <c r="AG56">
        <v>50</v>
      </c>
      <c r="AH56" t="str">
        <f t="shared" si="82"/>
        <v/>
      </c>
      <c r="AI56">
        <f t="shared" si="83"/>
        <v>0</v>
      </c>
      <c r="AJ56">
        <f t="shared" si="78"/>
        <v>0</v>
      </c>
      <c r="AK56">
        <f t="shared" si="78"/>
        <v>0</v>
      </c>
      <c r="AL56">
        <f t="shared" si="78"/>
        <v>0</v>
      </c>
      <c r="AM56">
        <f t="shared" si="78"/>
        <v>0</v>
      </c>
      <c r="AN56">
        <f t="shared" si="78"/>
        <v>0</v>
      </c>
      <c r="AO56">
        <f t="shared" si="78"/>
        <v>0</v>
      </c>
      <c r="AP56">
        <f t="shared" si="78"/>
        <v>0</v>
      </c>
      <c r="AS56" t="str">
        <f t="shared" si="43"/>
        <v/>
      </c>
      <c r="AT56" t="str">
        <f t="shared" si="16"/>
        <v/>
      </c>
      <c r="AU56" t="str">
        <f t="shared" si="17"/>
        <v/>
      </c>
      <c r="AV56" t="str">
        <f t="shared" si="18"/>
        <v/>
      </c>
      <c r="AW56" s="4" t="str">
        <f t="shared" si="12"/>
        <v>999:99.99</v>
      </c>
    </row>
    <row r="57" spans="1:49" ht="14.4" hidden="1" x14ac:dyDescent="0.15">
      <c r="A57" s="16" t="str">
        <f t="shared" si="84"/>
        <v/>
      </c>
      <c r="B57" s="21" t="str">
        <f>IF(E57="","",リレーオーダー用紙!$N$4)</f>
        <v/>
      </c>
      <c r="C57" s="128"/>
      <c r="D57" s="130" t="str">
        <f t="shared" ref="D57:D58" si="85">IF(SUM(U57:X57)=0,"",SUM(U57:X57))</f>
        <v/>
      </c>
      <c r="E57" s="85"/>
      <c r="F57" s="86"/>
      <c r="G57" s="86"/>
      <c r="H57" s="86"/>
      <c r="I57" s="86"/>
      <c r="J57" s="40" t="str">
        <f t="shared" si="61"/>
        <v/>
      </c>
      <c r="K57">
        <v>51</v>
      </c>
      <c r="L57" t="str">
        <f>IF(K57&lt;=K$6,VLOOKUP(K57,申込一覧表!AA:AB,2,0),"")</f>
        <v/>
      </c>
      <c r="M57">
        <f>IF(K57&lt;=K$6,VLOOKUP(K57,申込一覧表!AA:AC,1,0),0)</f>
        <v>0</v>
      </c>
      <c r="N57" s="24" t="str">
        <f t="shared" si="8"/>
        <v/>
      </c>
      <c r="O57" t="str">
        <f>IF(K57&lt;=K$6,VLOOKUP(K57,申込一覧表!AA:AH,8,0),"")</f>
        <v/>
      </c>
      <c r="P57" t="str">
        <f>IF(K57&lt;=K$6,VLOOKUP(K57,申込一覧表!AA:AE,5,0),"")</f>
        <v/>
      </c>
      <c r="Q57">
        <f t="shared" si="50"/>
        <v>56</v>
      </c>
      <c r="R57">
        <f t="shared" si="51"/>
        <v>56</v>
      </c>
      <c r="S57">
        <f t="shared" si="64"/>
        <v>28</v>
      </c>
      <c r="T57">
        <f t="shared" si="9"/>
        <v>0</v>
      </c>
      <c r="U57" t="str">
        <f t="shared" si="79"/>
        <v/>
      </c>
      <c r="V57" t="str">
        <f t="shared" si="79"/>
        <v/>
      </c>
      <c r="W57" t="str">
        <f t="shared" si="79"/>
        <v/>
      </c>
      <c r="X57" t="str">
        <f t="shared" si="79"/>
        <v/>
      </c>
      <c r="Y57" t="str">
        <f t="shared" si="80"/>
        <v/>
      </c>
      <c r="Z57" t="str">
        <f t="shared" si="80"/>
        <v/>
      </c>
      <c r="AA57" t="str">
        <f t="shared" si="80"/>
        <v/>
      </c>
      <c r="AB57" t="str">
        <f t="shared" si="80"/>
        <v/>
      </c>
      <c r="AC57" t="str">
        <f t="shared" si="81"/>
        <v/>
      </c>
      <c r="AD57" t="str">
        <f t="shared" si="81"/>
        <v/>
      </c>
      <c r="AE57" t="str">
        <f t="shared" si="81"/>
        <v/>
      </c>
      <c r="AF57" t="str">
        <f t="shared" si="77"/>
        <v/>
      </c>
      <c r="AG57">
        <v>51</v>
      </c>
      <c r="AH57" t="str">
        <f t="shared" si="82"/>
        <v/>
      </c>
      <c r="AI57">
        <f t="shared" si="83"/>
        <v>0</v>
      </c>
      <c r="AJ57">
        <f t="shared" si="78"/>
        <v>0</v>
      </c>
      <c r="AK57">
        <f t="shared" si="78"/>
        <v>0</v>
      </c>
      <c r="AL57">
        <f t="shared" si="78"/>
        <v>0</v>
      </c>
      <c r="AM57">
        <f t="shared" si="78"/>
        <v>0</v>
      </c>
      <c r="AN57">
        <f t="shared" si="78"/>
        <v>0</v>
      </c>
      <c r="AO57">
        <f t="shared" si="78"/>
        <v>0</v>
      </c>
      <c r="AP57">
        <f t="shared" si="78"/>
        <v>0</v>
      </c>
      <c r="AS57" t="str">
        <f t="shared" si="43"/>
        <v/>
      </c>
      <c r="AT57" t="str">
        <f t="shared" si="16"/>
        <v/>
      </c>
      <c r="AU57" t="str">
        <f t="shared" si="17"/>
        <v/>
      </c>
      <c r="AV57" t="str">
        <f t="shared" si="18"/>
        <v/>
      </c>
      <c r="AW57" s="4" t="str">
        <f t="shared" si="12"/>
        <v>999:99.99</v>
      </c>
    </row>
    <row r="58" spans="1:49" ht="14.4" hidden="1" x14ac:dyDescent="0.15">
      <c r="A58" s="16" t="str">
        <f t="shared" si="84"/>
        <v/>
      </c>
      <c r="B58" s="21" t="str">
        <f>IF(E58="","",リレーオーダー用紙!$N$4)</f>
        <v/>
      </c>
      <c r="C58" s="128"/>
      <c r="D58" s="130" t="str">
        <f t="shared" si="85"/>
        <v/>
      </c>
      <c r="E58" s="85"/>
      <c r="F58" s="86"/>
      <c r="G58" s="86"/>
      <c r="H58" s="86"/>
      <c r="I58" s="86"/>
      <c r="J58" s="40" t="str">
        <f t="shared" si="61"/>
        <v/>
      </c>
      <c r="K58">
        <v>52</v>
      </c>
      <c r="L58" t="str">
        <f>IF(K58&lt;=K$6,VLOOKUP(K58,申込一覧表!AA:AB,2,0),"")</f>
        <v/>
      </c>
      <c r="M58">
        <f>IF(K58&lt;=K$6,VLOOKUP(K58,申込一覧表!AA:AC,1,0),0)</f>
        <v>0</v>
      </c>
      <c r="N58" s="24" t="str">
        <f t="shared" si="8"/>
        <v/>
      </c>
      <c r="O58" t="str">
        <f>IF(K58&lt;=K$6,VLOOKUP(K58,申込一覧表!AA:AH,8,0),"")</f>
        <v/>
      </c>
      <c r="P58" t="str">
        <f>IF(K58&lt;=K$6,VLOOKUP(K58,申込一覧表!AA:AE,5,0),"")</f>
        <v/>
      </c>
      <c r="Q58">
        <f t="shared" si="50"/>
        <v>56</v>
      </c>
      <c r="R58">
        <f t="shared" si="51"/>
        <v>56</v>
      </c>
      <c r="S58">
        <f t="shared" si="64"/>
        <v>28</v>
      </c>
      <c r="T58">
        <f t="shared" si="9"/>
        <v>0</v>
      </c>
      <c r="U58" t="str">
        <f t="shared" si="79"/>
        <v/>
      </c>
      <c r="V58" t="str">
        <f t="shared" si="79"/>
        <v/>
      </c>
      <c r="W58" t="str">
        <f t="shared" si="79"/>
        <v/>
      </c>
      <c r="X58" t="str">
        <f t="shared" si="79"/>
        <v/>
      </c>
      <c r="Y58" t="str">
        <f t="shared" si="80"/>
        <v/>
      </c>
      <c r="Z58" t="str">
        <f t="shared" si="80"/>
        <v/>
      </c>
      <c r="AA58" t="str">
        <f t="shared" si="80"/>
        <v/>
      </c>
      <c r="AB58" t="str">
        <f t="shared" si="80"/>
        <v/>
      </c>
      <c r="AC58" t="str">
        <f t="shared" si="81"/>
        <v/>
      </c>
      <c r="AD58" t="str">
        <f t="shared" si="81"/>
        <v/>
      </c>
      <c r="AE58" t="str">
        <f t="shared" si="81"/>
        <v/>
      </c>
      <c r="AF58" t="str">
        <f t="shared" si="77"/>
        <v/>
      </c>
      <c r="AG58">
        <v>52</v>
      </c>
      <c r="AH58" t="str">
        <f t="shared" si="82"/>
        <v/>
      </c>
      <c r="AI58">
        <f t="shared" si="83"/>
        <v>0</v>
      </c>
      <c r="AJ58">
        <f t="shared" si="78"/>
        <v>0</v>
      </c>
      <c r="AK58">
        <f t="shared" si="78"/>
        <v>0</v>
      </c>
      <c r="AL58">
        <f t="shared" si="78"/>
        <v>0</v>
      </c>
      <c r="AM58">
        <f t="shared" si="78"/>
        <v>0</v>
      </c>
      <c r="AN58">
        <f t="shared" si="78"/>
        <v>0</v>
      </c>
      <c r="AO58">
        <f t="shared" si="78"/>
        <v>0</v>
      </c>
      <c r="AP58">
        <f t="shared" si="78"/>
        <v>0</v>
      </c>
      <c r="AS58" t="str">
        <f t="shared" si="43"/>
        <v/>
      </c>
      <c r="AT58" t="str">
        <f t="shared" si="16"/>
        <v/>
      </c>
      <c r="AU58" t="str">
        <f t="shared" si="17"/>
        <v/>
      </c>
      <c r="AV58" t="str">
        <f t="shared" si="18"/>
        <v/>
      </c>
      <c r="AW58" s="4" t="str">
        <f t="shared" si="12"/>
        <v>999:99.99</v>
      </c>
    </row>
    <row r="59" spans="1:49" ht="12" x14ac:dyDescent="0.15">
      <c r="K59">
        <v>53</v>
      </c>
      <c r="L59" t="str">
        <f>IF(K59&lt;=K$6,VLOOKUP(K59,申込一覧表!AA:AB,2,0),"")</f>
        <v/>
      </c>
      <c r="M59">
        <f>IF(K59&lt;=K$6,VLOOKUP(K59,申込一覧表!AA:AC,1,0),0)</f>
        <v>0</v>
      </c>
      <c r="N59" s="24" t="str">
        <f t="shared" si="8"/>
        <v/>
      </c>
      <c r="O59" t="str">
        <f>IF(K59&lt;=K$6,VLOOKUP(K59,申込一覧表!AA:AH,8,0),"")</f>
        <v/>
      </c>
      <c r="P59" t="str">
        <f>IF(K59&lt;=K$6,VLOOKUP(K59,申込一覧表!AA:AE,5,0),"")</f>
        <v/>
      </c>
      <c r="Q59">
        <f t="shared" si="50"/>
        <v>56</v>
      </c>
      <c r="R59">
        <f t="shared" si="51"/>
        <v>56</v>
      </c>
      <c r="S59">
        <f t="shared" si="64"/>
        <v>28</v>
      </c>
      <c r="T59">
        <f t="shared" si="9"/>
        <v>0</v>
      </c>
      <c r="U59" t="str">
        <f t="shared" ref="U59:U122" si="86">IF(F59="","",VLOOKUP(F59,$N$7:$O$127,2,0))</f>
        <v/>
      </c>
      <c r="V59" t="str">
        <f t="shared" ref="V59:V122" si="87">IF(G59="","",VLOOKUP(G59,$N$7:$O$127,2,0))</f>
        <v/>
      </c>
      <c r="W59" t="str">
        <f t="shared" ref="W59:W122" si="88">IF(H59="","",VLOOKUP(H59,$N$7:$O$127,2,0))</f>
        <v/>
      </c>
      <c r="X59" t="str">
        <f t="shared" ref="X59:X122" si="89">IF(I59="","",VLOOKUP(I59,$N$7:$O$127,2,0))</f>
        <v/>
      </c>
      <c r="Y59" t="str">
        <f t="shared" ref="Y59:Y122" si="90">IF(F59="","",VLOOKUP(F59,$N$7:$P$127,3,0))</f>
        <v/>
      </c>
      <c r="Z59" t="str">
        <f t="shared" ref="Z59:Z122" si="91">IF(G59="","",VLOOKUP(G59,$N$7:$P$127,3,0))</f>
        <v/>
      </c>
      <c r="AA59" t="str">
        <f t="shared" ref="AA59:AA122" si="92">IF(H59="","",VLOOKUP(H59,$N$7:$P$127,3,0))</f>
        <v/>
      </c>
      <c r="AB59" t="str">
        <f t="shared" ref="AB59:AB122" si="93">IF(I59="","",VLOOKUP(I59,$N$7:$P$127,3,0))</f>
        <v/>
      </c>
      <c r="AC59" t="str">
        <f t="shared" ref="AC59:AC122" si="94">IF(F59="","",VLOOKUP(F59,$N$7:$T$127,7,0))</f>
        <v/>
      </c>
      <c r="AD59" t="str">
        <f t="shared" ref="AD59:AD122" si="95">IF(G59="","",VLOOKUP(G59,$N$7:$T$127,7,0))</f>
        <v/>
      </c>
      <c r="AE59" t="str">
        <f t="shared" ref="AE59:AE122" si="96">IF(H59="","",VLOOKUP(H59,$N$7:$T$127,7,0))</f>
        <v/>
      </c>
      <c r="AF59" t="str">
        <f t="shared" ref="AF59:AF122" si="97">IF(I59="","",VLOOKUP(I59,$N$7:$T$127,7,0))</f>
        <v/>
      </c>
      <c r="AG59">
        <v>53</v>
      </c>
      <c r="AH59" t="str">
        <f t="shared" si="82"/>
        <v/>
      </c>
      <c r="AI59">
        <f t="shared" ref="AI59:AP59" si="98">SUM(AI52:AI58)</f>
        <v>0</v>
      </c>
      <c r="AJ59">
        <f t="shared" si="98"/>
        <v>0</v>
      </c>
      <c r="AK59">
        <f t="shared" si="98"/>
        <v>0</v>
      </c>
      <c r="AL59">
        <f t="shared" si="98"/>
        <v>0</v>
      </c>
      <c r="AM59">
        <f t="shared" si="98"/>
        <v>0</v>
      </c>
      <c r="AN59">
        <f t="shared" si="98"/>
        <v>0</v>
      </c>
      <c r="AO59">
        <f t="shared" si="98"/>
        <v>0</v>
      </c>
      <c r="AP59">
        <f t="shared" si="98"/>
        <v>0</v>
      </c>
      <c r="AQ59">
        <f>MAX(AI59:AP59)</f>
        <v>0</v>
      </c>
      <c r="AR59">
        <f>SUM(AI59:AP59)</f>
        <v>0</v>
      </c>
      <c r="AV59" t="str">
        <f>IF(I59="","",VLOOKUP(I59,$N$7:$AG$126,20,0))</f>
        <v/>
      </c>
    </row>
    <row r="60" spans="1:49" ht="14.25" customHeight="1" x14ac:dyDescent="0.15">
      <c r="K60">
        <v>54</v>
      </c>
      <c r="L60" t="str">
        <f>IF(K60&lt;=K$6,VLOOKUP(K60,申込一覧表!AA:AB,2,0),"")</f>
        <v/>
      </c>
      <c r="M60">
        <f>IF(K60&lt;=K$6,VLOOKUP(K60,申込一覧表!AA:AC,1,0),0)</f>
        <v>0</v>
      </c>
      <c r="N60" s="24" t="str">
        <f t="shared" si="8"/>
        <v/>
      </c>
      <c r="O60" t="str">
        <f>IF(K60&lt;=K$6,VLOOKUP(K60,申込一覧表!AA:AH,8,0),"")</f>
        <v/>
      </c>
      <c r="P60" t="str">
        <f>IF(K60&lt;=K$6,VLOOKUP(K60,申込一覧表!AA:AE,5,0),"")</f>
        <v/>
      </c>
      <c r="Q60">
        <f t="shared" si="50"/>
        <v>56</v>
      </c>
      <c r="R60">
        <f t="shared" si="51"/>
        <v>56</v>
      </c>
      <c r="S60">
        <f t="shared" si="64"/>
        <v>28</v>
      </c>
      <c r="T60">
        <f t="shared" si="9"/>
        <v>0</v>
      </c>
      <c r="U60" t="str">
        <f t="shared" si="86"/>
        <v/>
      </c>
      <c r="V60" t="str">
        <f t="shared" si="87"/>
        <v/>
      </c>
      <c r="W60" t="str">
        <f t="shared" si="88"/>
        <v/>
      </c>
      <c r="X60" t="str">
        <f t="shared" si="89"/>
        <v/>
      </c>
      <c r="Y60" t="str">
        <f t="shared" si="90"/>
        <v/>
      </c>
      <c r="Z60" t="str">
        <f t="shared" si="91"/>
        <v/>
      </c>
      <c r="AA60" t="str">
        <f t="shared" si="92"/>
        <v/>
      </c>
      <c r="AB60" t="str">
        <f t="shared" si="93"/>
        <v/>
      </c>
      <c r="AC60" t="str">
        <f t="shared" si="94"/>
        <v/>
      </c>
      <c r="AD60" t="str">
        <f t="shared" si="95"/>
        <v/>
      </c>
      <c r="AE60" t="str">
        <f t="shared" si="96"/>
        <v/>
      </c>
      <c r="AF60" t="str">
        <f t="shared" si="97"/>
        <v/>
      </c>
      <c r="AG60">
        <v>54</v>
      </c>
    </row>
    <row r="61" spans="1:49" ht="14.25" customHeight="1" x14ac:dyDescent="0.15">
      <c r="K61">
        <v>55</v>
      </c>
      <c r="L61" t="str">
        <f>IF(K61&lt;=K$6,VLOOKUP(K61,申込一覧表!AA:AB,2,0),"")</f>
        <v/>
      </c>
      <c r="M61">
        <f>IF(K61&lt;=K$6,VLOOKUP(K61,申込一覧表!AA:AC,1,0),0)</f>
        <v>0</v>
      </c>
      <c r="N61" s="24" t="str">
        <f t="shared" si="8"/>
        <v/>
      </c>
      <c r="O61" t="str">
        <f>IF(K61&lt;=K$6,VLOOKUP(K61,申込一覧表!AA:AH,8,0),"")</f>
        <v/>
      </c>
      <c r="P61" t="str">
        <f>IF(K61&lt;=K$6,VLOOKUP(K61,申込一覧表!AA:AE,5,0),"")</f>
        <v/>
      </c>
      <c r="Q61">
        <f t="shared" si="50"/>
        <v>56</v>
      </c>
      <c r="R61">
        <f t="shared" si="51"/>
        <v>56</v>
      </c>
      <c r="S61">
        <f t="shared" si="64"/>
        <v>28</v>
      </c>
      <c r="T61">
        <f t="shared" si="9"/>
        <v>0</v>
      </c>
      <c r="U61" t="str">
        <f t="shared" si="86"/>
        <v/>
      </c>
      <c r="V61" t="str">
        <f t="shared" si="87"/>
        <v/>
      </c>
      <c r="W61" t="str">
        <f t="shared" si="88"/>
        <v/>
      </c>
      <c r="X61" t="str">
        <f t="shared" si="89"/>
        <v/>
      </c>
      <c r="Y61" t="str">
        <f t="shared" si="90"/>
        <v/>
      </c>
      <c r="Z61" t="str">
        <f t="shared" si="91"/>
        <v/>
      </c>
      <c r="AA61" t="str">
        <f t="shared" si="92"/>
        <v/>
      </c>
      <c r="AB61" t="str">
        <f t="shared" si="93"/>
        <v/>
      </c>
      <c r="AC61" t="str">
        <f t="shared" si="94"/>
        <v/>
      </c>
      <c r="AD61" t="str">
        <f t="shared" si="95"/>
        <v/>
      </c>
      <c r="AE61" t="str">
        <f t="shared" si="96"/>
        <v/>
      </c>
      <c r="AF61" t="str">
        <f t="shared" si="97"/>
        <v/>
      </c>
      <c r="AG61">
        <v>55</v>
      </c>
    </row>
    <row r="62" spans="1:49" ht="14.25" customHeight="1" x14ac:dyDescent="0.15">
      <c r="K62">
        <v>56</v>
      </c>
      <c r="L62" t="str">
        <f>IF(K62&lt;=K$6,VLOOKUP(K62,申込一覧表!AA:AB,2,0),"")</f>
        <v/>
      </c>
      <c r="M62">
        <f>IF(K62&lt;=K$6,VLOOKUP(K62,申込一覧表!AA:AC,1,0),0)</f>
        <v>0</v>
      </c>
      <c r="N62" s="24" t="str">
        <f t="shared" si="8"/>
        <v/>
      </c>
      <c r="O62" t="str">
        <f>IF(K62&lt;=K$6,VLOOKUP(K62,申込一覧表!AA:AH,8,0),"")</f>
        <v/>
      </c>
      <c r="P62" t="str">
        <f>IF(K62&lt;=K$6,VLOOKUP(K62,申込一覧表!AA:AE,5,0),"")</f>
        <v/>
      </c>
      <c r="Q62">
        <f t="shared" si="50"/>
        <v>56</v>
      </c>
      <c r="R62">
        <f t="shared" si="51"/>
        <v>56</v>
      </c>
      <c r="S62">
        <f t="shared" si="64"/>
        <v>28</v>
      </c>
      <c r="T62">
        <f t="shared" si="9"/>
        <v>0</v>
      </c>
      <c r="U62" t="str">
        <f t="shared" si="86"/>
        <v/>
      </c>
      <c r="V62" t="str">
        <f t="shared" si="87"/>
        <v/>
      </c>
      <c r="W62" t="str">
        <f t="shared" si="88"/>
        <v/>
      </c>
      <c r="X62" t="str">
        <f t="shared" si="89"/>
        <v/>
      </c>
      <c r="Y62" t="str">
        <f t="shared" si="90"/>
        <v/>
      </c>
      <c r="Z62" t="str">
        <f t="shared" si="91"/>
        <v/>
      </c>
      <c r="AA62" t="str">
        <f t="shared" si="92"/>
        <v/>
      </c>
      <c r="AB62" t="str">
        <f t="shared" si="93"/>
        <v/>
      </c>
      <c r="AC62" t="str">
        <f t="shared" si="94"/>
        <v/>
      </c>
      <c r="AD62" t="str">
        <f t="shared" si="95"/>
        <v/>
      </c>
      <c r="AE62" t="str">
        <f t="shared" si="96"/>
        <v/>
      </c>
      <c r="AF62" t="str">
        <f t="shared" si="97"/>
        <v/>
      </c>
      <c r="AG62">
        <v>56</v>
      </c>
    </row>
    <row r="63" spans="1:49" ht="14.25" customHeight="1" x14ac:dyDescent="0.15">
      <c r="K63">
        <v>57</v>
      </c>
      <c r="L63" t="str">
        <f>IF(K63&lt;=K$6,VLOOKUP(K63,申込一覧表!AA:AB,2,0),"")</f>
        <v/>
      </c>
      <c r="M63">
        <f>IF(K63&lt;=K$6,VLOOKUP(K63,申込一覧表!AA:AC,1,0),0)</f>
        <v>0</v>
      </c>
      <c r="N63" s="24" t="str">
        <f t="shared" si="8"/>
        <v/>
      </c>
      <c r="O63" t="str">
        <f>IF(K63&lt;=K$6,VLOOKUP(K63,申込一覧表!AA:AH,8,0),"")</f>
        <v/>
      </c>
      <c r="P63" t="str">
        <f>IF(K63&lt;=K$6,VLOOKUP(K63,申込一覧表!AA:AE,5,0),"")</f>
        <v/>
      </c>
      <c r="Q63">
        <f t="shared" si="50"/>
        <v>56</v>
      </c>
      <c r="R63">
        <f t="shared" si="51"/>
        <v>56</v>
      </c>
      <c r="S63">
        <f t="shared" si="64"/>
        <v>28</v>
      </c>
      <c r="T63">
        <f t="shared" si="9"/>
        <v>0</v>
      </c>
      <c r="U63" t="str">
        <f t="shared" si="86"/>
        <v/>
      </c>
      <c r="V63" t="str">
        <f t="shared" si="87"/>
        <v/>
      </c>
      <c r="W63" t="str">
        <f t="shared" si="88"/>
        <v/>
      </c>
      <c r="X63" t="str">
        <f t="shared" si="89"/>
        <v/>
      </c>
      <c r="Y63" t="str">
        <f t="shared" si="90"/>
        <v/>
      </c>
      <c r="Z63" t="str">
        <f t="shared" si="91"/>
        <v/>
      </c>
      <c r="AA63" t="str">
        <f t="shared" si="92"/>
        <v/>
      </c>
      <c r="AB63" t="str">
        <f t="shared" si="93"/>
        <v/>
      </c>
      <c r="AC63" t="str">
        <f t="shared" si="94"/>
        <v/>
      </c>
      <c r="AD63" t="str">
        <f t="shared" si="95"/>
        <v/>
      </c>
      <c r="AE63" t="str">
        <f t="shared" si="96"/>
        <v/>
      </c>
      <c r="AF63" t="str">
        <f t="shared" si="97"/>
        <v/>
      </c>
      <c r="AG63">
        <v>57</v>
      </c>
    </row>
    <row r="64" spans="1:49" ht="14.25" customHeight="1" x14ac:dyDescent="0.15">
      <c r="K64">
        <v>58</v>
      </c>
      <c r="L64" t="str">
        <f>IF(K64&lt;=K$6,VLOOKUP(K64,申込一覧表!AA:AB,2,0),"")</f>
        <v/>
      </c>
      <c r="M64">
        <f>IF(K64&lt;=K$6,VLOOKUP(K64,申込一覧表!AA:AC,1,0),0)</f>
        <v>0</v>
      </c>
      <c r="N64" s="24" t="str">
        <f t="shared" si="8"/>
        <v/>
      </c>
      <c r="O64" t="str">
        <f>IF(K64&lt;=K$6,VLOOKUP(K64,申込一覧表!AA:AH,8,0),"")</f>
        <v/>
      </c>
      <c r="P64" t="str">
        <f>IF(K64&lt;=K$6,VLOOKUP(K64,申込一覧表!AA:AE,5,0),"")</f>
        <v/>
      </c>
      <c r="Q64">
        <f t="shared" si="50"/>
        <v>56</v>
      </c>
      <c r="R64">
        <f t="shared" si="51"/>
        <v>56</v>
      </c>
      <c r="S64">
        <f t="shared" si="64"/>
        <v>28</v>
      </c>
      <c r="T64">
        <f t="shared" si="9"/>
        <v>0</v>
      </c>
      <c r="U64" t="str">
        <f t="shared" si="86"/>
        <v/>
      </c>
      <c r="V64" t="str">
        <f t="shared" si="87"/>
        <v/>
      </c>
      <c r="W64" t="str">
        <f t="shared" si="88"/>
        <v/>
      </c>
      <c r="X64" t="str">
        <f t="shared" si="89"/>
        <v/>
      </c>
      <c r="Y64" t="str">
        <f t="shared" si="90"/>
        <v/>
      </c>
      <c r="Z64" t="str">
        <f t="shared" si="91"/>
        <v/>
      </c>
      <c r="AA64" t="str">
        <f t="shared" si="92"/>
        <v/>
      </c>
      <c r="AB64" t="str">
        <f t="shared" si="93"/>
        <v/>
      </c>
      <c r="AC64" t="str">
        <f t="shared" si="94"/>
        <v/>
      </c>
      <c r="AD64" t="str">
        <f t="shared" si="95"/>
        <v/>
      </c>
      <c r="AE64" t="str">
        <f t="shared" si="96"/>
        <v/>
      </c>
      <c r="AF64" t="str">
        <f t="shared" si="97"/>
        <v/>
      </c>
      <c r="AG64">
        <v>58</v>
      </c>
    </row>
    <row r="65" spans="11:33" ht="14.25" customHeight="1" x14ac:dyDescent="0.15">
      <c r="K65">
        <v>59</v>
      </c>
      <c r="L65" t="str">
        <f>IF(K65&lt;=K$6,VLOOKUP(K65,申込一覧表!AA:AB,2,0),"")</f>
        <v/>
      </c>
      <c r="M65">
        <f>IF(K65&lt;=K$6,VLOOKUP(K65,申込一覧表!AA:AC,1,0),0)</f>
        <v>0</v>
      </c>
      <c r="N65" s="24" t="str">
        <f t="shared" si="8"/>
        <v/>
      </c>
      <c r="O65" t="str">
        <f>IF(K65&lt;=K$6,VLOOKUP(K65,申込一覧表!AA:AH,8,0),"")</f>
        <v/>
      </c>
      <c r="P65" t="str">
        <f>IF(K65&lt;=K$6,VLOOKUP(K65,申込一覧表!AA:AE,5,0),"")</f>
        <v/>
      </c>
      <c r="Q65">
        <f t="shared" si="50"/>
        <v>56</v>
      </c>
      <c r="R65">
        <f t="shared" si="51"/>
        <v>56</v>
      </c>
      <c r="S65">
        <f t="shared" si="64"/>
        <v>28</v>
      </c>
      <c r="T65">
        <f t="shared" si="9"/>
        <v>0</v>
      </c>
      <c r="U65" t="str">
        <f t="shared" si="86"/>
        <v/>
      </c>
      <c r="V65" t="str">
        <f t="shared" si="87"/>
        <v/>
      </c>
      <c r="W65" t="str">
        <f t="shared" si="88"/>
        <v/>
      </c>
      <c r="X65" t="str">
        <f t="shared" si="89"/>
        <v/>
      </c>
      <c r="Y65" t="str">
        <f t="shared" si="90"/>
        <v/>
      </c>
      <c r="Z65" t="str">
        <f t="shared" si="91"/>
        <v/>
      </c>
      <c r="AA65" t="str">
        <f t="shared" si="92"/>
        <v/>
      </c>
      <c r="AB65" t="str">
        <f t="shared" si="93"/>
        <v/>
      </c>
      <c r="AC65" t="str">
        <f t="shared" si="94"/>
        <v/>
      </c>
      <c r="AD65" t="str">
        <f t="shared" si="95"/>
        <v/>
      </c>
      <c r="AE65" t="str">
        <f t="shared" si="96"/>
        <v/>
      </c>
      <c r="AF65" t="str">
        <f t="shared" si="97"/>
        <v/>
      </c>
      <c r="AG65">
        <v>59</v>
      </c>
    </row>
    <row r="66" spans="11:33" ht="14.25" customHeight="1" x14ac:dyDescent="0.15">
      <c r="K66">
        <v>60</v>
      </c>
      <c r="L66" t="str">
        <f>IF(K66&lt;=K$6,VLOOKUP(K66,申込一覧表!AA:AB,2,0),"")</f>
        <v/>
      </c>
      <c r="M66">
        <f>IF(K66&lt;=K$6,VLOOKUP(K66,申込一覧表!AA:AC,1,0),0)</f>
        <v>0</v>
      </c>
      <c r="N66" s="24" t="str">
        <f t="shared" si="8"/>
        <v/>
      </c>
      <c r="O66" t="str">
        <f>IF(K66&lt;=K$6,VLOOKUP(K66,申込一覧表!AA:AH,8,0),"")</f>
        <v/>
      </c>
      <c r="P66" t="str">
        <f>IF(K66&lt;=K$6,VLOOKUP(K66,申込一覧表!AA:AE,5,0),"")</f>
        <v/>
      </c>
      <c r="Q66">
        <f t="shared" si="50"/>
        <v>56</v>
      </c>
      <c r="R66">
        <f t="shared" si="51"/>
        <v>56</v>
      </c>
      <c r="S66">
        <f t="shared" si="64"/>
        <v>28</v>
      </c>
      <c r="T66">
        <f t="shared" si="9"/>
        <v>0</v>
      </c>
      <c r="U66" t="str">
        <f t="shared" si="86"/>
        <v/>
      </c>
      <c r="V66" t="str">
        <f t="shared" si="87"/>
        <v/>
      </c>
      <c r="W66" t="str">
        <f t="shared" si="88"/>
        <v/>
      </c>
      <c r="X66" t="str">
        <f t="shared" si="89"/>
        <v/>
      </c>
      <c r="Y66" t="str">
        <f t="shared" si="90"/>
        <v/>
      </c>
      <c r="Z66" t="str">
        <f t="shared" si="91"/>
        <v/>
      </c>
      <c r="AA66" t="str">
        <f t="shared" si="92"/>
        <v/>
      </c>
      <c r="AB66" t="str">
        <f t="shared" si="93"/>
        <v/>
      </c>
      <c r="AC66" t="str">
        <f t="shared" si="94"/>
        <v/>
      </c>
      <c r="AD66" t="str">
        <f t="shared" si="95"/>
        <v/>
      </c>
      <c r="AE66" t="str">
        <f t="shared" si="96"/>
        <v/>
      </c>
      <c r="AF66" t="str">
        <f t="shared" si="97"/>
        <v/>
      </c>
      <c r="AG66">
        <v>60</v>
      </c>
    </row>
    <row r="67" spans="11:33" ht="14.25" customHeight="1" x14ac:dyDescent="0.15">
      <c r="K67">
        <v>61</v>
      </c>
      <c r="L67" t="str">
        <f>IF(K67&lt;=K$6,VLOOKUP(K67,申込一覧表!AA:AB,2,0),"")</f>
        <v/>
      </c>
      <c r="M67">
        <f>IF(K67&lt;=K$6,VLOOKUP(K67,申込一覧表!AA:AC,1,0),0)</f>
        <v>0</v>
      </c>
      <c r="N67" s="24" t="str">
        <f t="shared" si="8"/>
        <v/>
      </c>
      <c r="O67" t="str">
        <f>IF(K67&lt;=K$6,VLOOKUP(K67,申込一覧表!AA:AH,8,0),"")</f>
        <v/>
      </c>
      <c r="P67" t="str">
        <f>IF(K67&lt;=K$6,VLOOKUP(K67,申込一覧表!AA:AE,5,0),"")</f>
        <v/>
      </c>
      <c r="Q67">
        <f t="shared" ref="Q67:Q106" si="99">COUNTIF($F$7:$I$13,N67)+COUNTIF($F$25:$I$31,N67)</f>
        <v>56</v>
      </c>
      <c r="R67">
        <f t="shared" ref="R67:R106" si="100">COUNTIF($F$16:$I$22,N67)+COUNTIF($F$34:$I$40,N67)</f>
        <v>56</v>
      </c>
      <c r="S67">
        <f t="shared" ref="S67:S106" si="101">COUNTIF($F$43:$I$49,N67)</f>
        <v>28</v>
      </c>
      <c r="T67">
        <f t="shared" si="9"/>
        <v>0</v>
      </c>
      <c r="U67" t="str">
        <f t="shared" si="86"/>
        <v/>
      </c>
      <c r="V67" t="str">
        <f t="shared" si="87"/>
        <v/>
      </c>
      <c r="W67" t="str">
        <f t="shared" si="88"/>
        <v/>
      </c>
      <c r="X67" t="str">
        <f t="shared" si="89"/>
        <v/>
      </c>
      <c r="Y67" t="str">
        <f t="shared" si="90"/>
        <v/>
      </c>
      <c r="Z67" t="str">
        <f t="shared" si="91"/>
        <v/>
      </c>
      <c r="AA67" t="str">
        <f t="shared" si="92"/>
        <v/>
      </c>
      <c r="AB67" t="str">
        <f t="shared" si="93"/>
        <v/>
      </c>
      <c r="AC67" t="str">
        <f t="shared" si="94"/>
        <v/>
      </c>
      <c r="AD67" t="str">
        <f t="shared" si="95"/>
        <v/>
      </c>
      <c r="AE67" t="str">
        <f t="shared" si="96"/>
        <v/>
      </c>
      <c r="AF67" t="str">
        <f t="shared" si="97"/>
        <v/>
      </c>
      <c r="AG67">
        <v>61</v>
      </c>
    </row>
    <row r="68" spans="11:33" ht="14.25" customHeight="1" x14ac:dyDescent="0.15">
      <c r="K68">
        <v>62</v>
      </c>
      <c r="L68" t="str">
        <f>IF(K68&lt;=K$6,VLOOKUP(K68,申込一覧表!AA:AB,2,0),"")</f>
        <v/>
      </c>
      <c r="M68">
        <f>IF(K68&lt;=K$6,VLOOKUP(K68,申込一覧表!AA:AC,1,0),0)</f>
        <v>0</v>
      </c>
      <c r="N68" s="24" t="str">
        <f t="shared" si="8"/>
        <v/>
      </c>
      <c r="O68" t="str">
        <f>IF(K68&lt;=K$6,VLOOKUP(K68,申込一覧表!AA:AH,8,0),"")</f>
        <v/>
      </c>
      <c r="P68" t="str">
        <f>IF(K68&lt;=K$6,VLOOKUP(K68,申込一覧表!AA:AE,5,0),"")</f>
        <v/>
      </c>
      <c r="Q68">
        <f t="shared" si="99"/>
        <v>56</v>
      </c>
      <c r="R68">
        <f t="shared" si="100"/>
        <v>56</v>
      </c>
      <c r="S68">
        <f t="shared" si="101"/>
        <v>28</v>
      </c>
      <c r="T68">
        <f t="shared" si="9"/>
        <v>0</v>
      </c>
      <c r="U68" t="str">
        <f t="shared" si="86"/>
        <v/>
      </c>
      <c r="V68" t="str">
        <f t="shared" si="87"/>
        <v/>
      </c>
      <c r="W68" t="str">
        <f t="shared" si="88"/>
        <v/>
      </c>
      <c r="X68" t="str">
        <f t="shared" si="89"/>
        <v/>
      </c>
      <c r="Y68" t="str">
        <f t="shared" si="90"/>
        <v/>
      </c>
      <c r="Z68" t="str">
        <f t="shared" si="91"/>
        <v/>
      </c>
      <c r="AA68" t="str">
        <f t="shared" si="92"/>
        <v/>
      </c>
      <c r="AB68" t="str">
        <f t="shared" si="93"/>
        <v/>
      </c>
      <c r="AC68" t="str">
        <f t="shared" si="94"/>
        <v/>
      </c>
      <c r="AD68" t="str">
        <f t="shared" si="95"/>
        <v/>
      </c>
      <c r="AE68" t="str">
        <f t="shared" si="96"/>
        <v/>
      </c>
      <c r="AF68" t="str">
        <f t="shared" si="97"/>
        <v/>
      </c>
      <c r="AG68">
        <v>62</v>
      </c>
    </row>
    <row r="69" spans="11:33" ht="14.25" customHeight="1" x14ac:dyDescent="0.15">
      <c r="K69">
        <v>63</v>
      </c>
      <c r="L69" t="str">
        <f>IF(K69&lt;=K$6,VLOOKUP(K69,申込一覧表!AA:AB,2,0),"")</f>
        <v/>
      </c>
      <c r="M69">
        <f>IF(K69&lt;=K$6,VLOOKUP(K69,申込一覧表!AA:AC,1,0),0)</f>
        <v>0</v>
      </c>
      <c r="N69" s="24" t="str">
        <f t="shared" si="8"/>
        <v/>
      </c>
      <c r="O69" t="str">
        <f>IF(K69&lt;=K$6,VLOOKUP(K69,申込一覧表!AA:AH,8,0),"")</f>
        <v/>
      </c>
      <c r="P69" t="str">
        <f>IF(K69&lt;=K$6,VLOOKUP(K69,申込一覧表!AA:AE,5,0),"")</f>
        <v/>
      </c>
      <c r="Q69">
        <f t="shared" si="99"/>
        <v>56</v>
      </c>
      <c r="R69">
        <f t="shared" si="100"/>
        <v>56</v>
      </c>
      <c r="S69">
        <f t="shared" si="101"/>
        <v>28</v>
      </c>
      <c r="T69">
        <f t="shared" si="9"/>
        <v>0</v>
      </c>
      <c r="U69" t="str">
        <f t="shared" si="86"/>
        <v/>
      </c>
      <c r="V69" t="str">
        <f t="shared" si="87"/>
        <v/>
      </c>
      <c r="W69" t="str">
        <f t="shared" si="88"/>
        <v/>
      </c>
      <c r="X69" t="str">
        <f t="shared" si="89"/>
        <v/>
      </c>
      <c r="Y69" t="str">
        <f t="shared" si="90"/>
        <v/>
      </c>
      <c r="Z69" t="str">
        <f t="shared" si="91"/>
        <v/>
      </c>
      <c r="AA69" t="str">
        <f t="shared" si="92"/>
        <v/>
      </c>
      <c r="AB69" t="str">
        <f t="shared" si="93"/>
        <v/>
      </c>
      <c r="AC69" t="str">
        <f t="shared" si="94"/>
        <v/>
      </c>
      <c r="AD69" t="str">
        <f t="shared" si="95"/>
        <v/>
      </c>
      <c r="AE69" t="str">
        <f t="shared" si="96"/>
        <v/>
      </c>
      <c r="AF69" t="str">
        <f t="shared" si="97"/>
        <v/>
      </c>
      <c r="AG69">
        <v>63</v>
      </c>
    </row>
    <row r="70" spans="11:33" ht="14.25" customHeight="1" x14ac:dyDescent="0.15">
      <c r="K70">
        <v>64</v>
      </c>
      <c r="L70" t="str">
        <f>IF(K70&lt;=K$6,VLOOKUP(K70,申込一覧表!AA:AB,2,0),"")</f>
        <v/>
      </c>
      <c r="M70">
        <f>IF(K70&lt;=K$6,VLOOKUP(K70,申込一覧表!AA:AC,1,0),0)</f>
        <v>0</v>
      </c>
      <c r="N70" s="24" t="str">
        <f t="shared" si="8"/>
        <v/>
      </c>
      <c r="O70" t="str">
        <f>IF(K70&lt;=K$6,VLOOKUP(K70,申込一覧表!AA:AH,8,0),"")</f>
        <v/>
      </c>
      <c r="P70" t="str">
        <f>IF(K70&lt;=K$6,VLOOKUP(K70,申込一覧表!AA:AE,5,0),"")</f>
        <v/>
      </c>
      <c r="Q70">
        <f t="shared" si="99"/>
        <v>56</v>
      </c>
      <c r="R70">
        <f t="shared" si="100"/>
        <v>56</v>
      </c>
      <c r="S70">
        <f t="shared" si="101"/>
        <v>28</v>
      </c>
      <c r="T70">
        <f t="shared" si="9"/>
        <v>0</v>
      </c>
      <c r="U70" t="str">
        <f t="shared" si="86"/>
        <v/>
      </c>
      <c r="V70" t="str">
        <f t="shared" si="87"/>
        <v/>
      </c>
      <c r="W70" t="str">
        <f t="shared" si="88"/>
        <v/>
      </c>
      <c r="X70" t="str">
        <f t="shared" si="89"/>
        <v/>
      </c>
      <c r="Y70" t="str">
        <f t="shared" si="90"/>
        <v/>
      </c>
      <c r="Z70" t="str">
        <f t="shared" si="91"/>
        <v/>
      </c>
      <c r="AA70" t="str">
        <f t="shared" si="92"/>
        <v/>
      </c>
      <c r="AB70" t="str">
        <f t="shared" si="93"/>
        <v/>
      </c>
      <c r="AC70" t="str">
        <f t="shared" si="94"/>
        <v/>
      </c>
      <c r="AD70" t="str">
        <f t="shared" si="95"/>
        <v/>
      </c>
      <c r="AE70" t="str">
        <f t="shared" si="96"/>
        <v/>
      </c>
      <c r="AF70" t="str">
        <f t="shared" si="97"/>
        <v/>
      </c>
      <c r="AG70">
        <v>64</v>
      </c>
    </row>
    <row r="71" spans="11:33" ht="14.25" customHeight="1" x14ac:dyDescent="0.15">
      <c r="K71">
        <v>65</v>
      </c>
      <c r="L71" t="str">
        <f>IF(K71&lt;=K$6,VLOOKUP(K71,申込一覧表!AA:AB,2,0),"")</f>
        <v/>
      </c>
      <c r="M71">
        <f>IF(K71&lt;=K$6,VLOOKUP(K71,申込一覧表!AA:AC,1,0),0)</f>
        <v>0</v>
      </c>
      <c r="N71" s="24" t="str">
        <f t="shared" si="8"/>
        <v/>
      </c>
      <c r="O71" t="str">
        <f>IF(K71&lt;=K$6,VLOOKUP(K71,申込一覧表!AA:AH,8,0),"")</f>
        <v/>
      </c>
      <c r="P71" t="str">
        <f>IF(K71&lt;=K$6,VLOOKUP(K71,申込一覧表!AA:AE,5,0),"")</f>
        <v/>
      </c>
      <c r="Q71">
        <f t="shared" si="99"/>
        <v>56</v>
      </c>
      <c r="R71">
        <f t="shared" si="100"/>
        <v>56</v>
      </c>
      <c r="S71">
        <f t="shared" si="101"/>
        <v>28</v>
      </c>
      <c r="T71">
        <f t="shared" si="9"/>
        <v>0</v>
      </c>
      <c r="U71" t="str">
        <f t="shared" si="86"/>
        <v/>
      </c>
      <c r="V71" t="str">
        <f t="shared" si="87"/>
        <v/>
      </c>
      <c r="W71" t="str">
        <f t="shared" si="88"/>
        <v/>
      </c>
      <c r="X71" t="str">
        <f t="shared" si="89"/>
        <v/>
      </c>
      <c r="Y71" t="str">
        <f t="shared" si="90"/>
        <v/>
      </c>
      <c r="Z71" t="str">
        <f t="shared" si="91"/>
        <v/>
      </c>
      <c r="AA71" t="str">
        <f t="shared" si="92"/>
        <v/>
      </c>
      <c r="AB71" t="str">
        <f t="shared" si="93"/>
        <v/>
      </c>
      <c r="AC71" t="str">
        <f t="shared" si="94"/>
        <v/>
      </c>
      <c r="AD71" t="str">
        <f t="shared" si="95"/>
        <v/>
      </c>
      <c r="AE71" t="str">
        <f t="shared" si="96"/>
        <v/>
      </c>
      <c r="AF71" t="str">
        <f t="shared" si="97"/>
        <v/>
      </c>
      <c r="AG71">
        <v>65</v>
      </c>
    </row>
    <row r="72" spans="11:33" ht="14.25" customHeight="1" x14ac:dyDescent="0.15">
      <c r="K72">
        <v>66</v>
      </c>
      <c r="L72" t="str">
        <f>IF(K72&lt;=K$6,VLOOKUP(K72,申込一覧表!AA:AB,2,0),"")</f>
        <v/>
      </c>
      <c r="M72">
        <f>IF(K72&lt;=K$6,VLOOKUP(K72,申込一覧表!AA:AC,1,0),0)</f>
        <v>0</v>
      </c>
      <c r="N72" s="24" t="str">
        <f t="shared" si="8"/>
        <v/>
      </c>
      <c r="O72" t="str">
        <f>IF(K72&lt;=K$6,VLOOKUP(K72,申込一覧表!AA:AH,8,0),"")</f>
        <v/>
      </c>
      <c r="P72" t="str">
        <f>IF(K72&lt;=K$6,VLOOKUP(K72,申込一覧表!AA:AE,5,0),"")</f>
        <v/>
      </c>
      <c r="Q72">
        <f t="shared" si="99"/>
        <v>56</v>
      </c>
      <c r="R72">
        <f t="shared" si="100"/>
        <v>56</v>
      </c>
      <c r="S72">
        <f t="shared" si="101"/>
        <v>28</v>
      </c>
      <c r="T72">
        <f t="shared" si="9"/>
        <v>0</v>
      </c>
      <c r="U72" t="str">
        <f t="shared" si="86"/>
        <v/>
      </c>
      <c r="V72" t="str">
        <f t="shared" si="87"/>
        <v/>
      </c>
      <c r="W72" t="str">
        <f t="shared" si="88"/>
        <v/>
      </c>
      <c r="X72" t="str">
        <f t="shared" si="89"/>
        <v/>
      </c>
      <c r="Y72" t="str">
        <f t="shared" si="90"/>
        <v/>
      </c>
      <c r="Z72" t="str">
        <f t="shared" si="91"/>
        <v/>
      </c>
      <c r="AA72" t="str">
        <f t="shared" si="92"/>
        <v/>
      </c>
      <c r="AB72" t="str">
        <f t="shared" si="93"/>
        <v/>
      </c>
      <c r="AC72" t="str">
        <f t="shared" si="94"/>
        <v/>
      </c>
      <c r="AD72" t="str">
        <f t="shared" si="95"/>
        <v/>
      </c>
      <c r="AE72" t="str">
        <f t="shared" si="96"/>
        <v/>
      </c>
      <c r="AF72" t="str">
        <f t="shared" si="97"/>
        <v/>
      </c>
      <c r="AG72">
        <v>66</v>
      </c>
    </row>
    <row r="73" spans="11:33" ht="14.25" customHeight="1" x14ac:dyDescent="0.15">
      <c r="K73">
        <v>67</v>
      </c>
      <c r="L73" t="str">
        <f>IF(K73&lt;=K$6,VLOOKUP(K73,申込一覧表!AA:AB,2,0),"")</f>
        <v/>
      </c>
      <c r="M73">
        <f>IF(K73&lt;=K$6,VLOOKUP(K73,申込一覧表!AA:AC,1,0),0)</f>
        <v>0</v>
      </c>
      <c r="N73" s="24" t="str">
        <f t="shared" si="8"/>
        <v/>
      </c>
      <c r="O73" t="str">
        <f>IF(K73&lt;=K$6,VLOOKUP(K73,申込一覧表!AA:AH,8,0),"")</f>
        <v/>
      </c>
      <c r="P73" t="str">
        <f>IF(K73&lt;=K$6,VLOOKUP(K73,申込一覧表!AA:AE,5,0),"")</f>
        <v/>
      </c>
      <c r="Q73">
        <f t="shared" si="99"/>
        <v>56</v>
      </c>
      <c r="R73">
        <f t="shared" si="100"/>
        <v>56</v>
      </c>
      <c r="S73">
        <f t="shared" si="101"/>
        <v>28</v>
      </c>
      <c r="T73">
        <f t="shared" si="9"/>
        <v>0</v>
      </c>
      <c r="U73" t="str">
        <f t="shared" si="86"/>
        <v/>
      </c>
      <c r="V73" t="str">
        <f t="shared" si="87"/>
        <v/>
      </c>
      <c r="W73" t="str">
        <f t="shared" si="88"/>
        <v/>
      </c>
      <c r="X73" t="str">
        <f t="shared" si="89"/>
        <v/>
      </c>
      <c r="Y73" t="str">
        <f t="shared" si="90"/>
        <v/>
      </c>
      <c r="Z73" t="str">
        <f t="shared" si="91"/>
        <v/>
      </c>
      <c r="AA73" t="str">
        <f t="shared" si="92"/>
        <v/>
      </c>
      <c r="AB73" t="str">
        <f t="shared" si="93"/>
        <v/>
      </c>
      <c r="AC73" t="str">
        <f t="shared" si="94"/>
        <v/>
      </c>
      <c r="AD73" t="str">
        <f t="shared" si="95"/>
        <v/>
      </c>
      <c r="AE73" t="str">
        <f t="shared" si="96"/>
        <v/>
      </c>
      <c r="AF73" t="str">
        <f t="shared" si="97"/>
        <v/>
      </c>
      <c r="AG73">
        <v>67</v>
      </c>
    </row>
    <row r="74" spans="11:33" ht="14.25" customHeight="1" x14ac:dyDescent="0.15">
      <c r="K74">
        <v>68</v>
      </c>
      <c r="L74" t="str">
        <f>IF(K74&lt;=K$6,VLOOKUP(K74,申込一覧表!AA:AB,2,0),"")</f>
        <v/>
      </c>
      <c r="M74">
        <f>IF(K74&lt;=K$6,VLOOKUP(K74,申込一覧表!AA:AC,1,0),0)</f>
        <v>0</v>
      </c>
      <c r="N74" s="24" t="str">
        <f t="shared" si="8"/>
        <v/>
      </c>
      <c r="O74" t="str">
        <f>IF(K74&lt;=K$6,VLOOKUP(K74,申込一覧表!AA:AH,8,0),"")</f>
        <v/>
      </c>
      <c r="P74" t="str">
        <f>IF(K74&lt;=K$6,VLOOKUP(K74,申込一覧表!AA:AE,5,0),"")</f>
        <v/>
      </c>
      <c r="Q74">
        <f t="shared" si="99"/>
        <v>56</v>
      </c>
      <c r="R74">
        <f t="shared" si="100"/>
        <v>56</v>
      </c>
      <c r="S74">
        <f t="shared" si="101"/>
        <v>28</v>
      </c>
      <c r="T74">
        <f t="shared" si="9"/>
        <v>0</v>
      </c>
      <c r="U74" t="str">
        <f t="shared" si="86"/>
        <v/>
      </c>
      <c r="V74" t="str">
        <f t="shared" si="87"/>
        <v/>
      </c>
      <c r="W74" t="str">
        <f t="shared" si="88"/>
        <v/>
      </c>
      <c r="X74" t="str">
        <f t="shared" si="89"/>
        <v/>
      </c>
      <c r="Y74" t="str">
        <f t="shared" si="90"/>
        <v/>
      </c>
      <c r="Z74" t="str">
        <f t="shared" si="91"/>
        <v/>
      </c>
      <c r="AA74" t="str">
        <f t="shared" si="92"/>
        <v/>
      </c>
      <c r="AB74" t="str">
        <f t="shared" si="93"/>
        <v/>
      </c>
      <c r="AC74" t="str">
        <f t="shared" si="94"/>
        <v/>
      </c>
      <c r="AD74" t="str">
        <f t="shared" si="95"/>
        <v/>
      </c>
      <c r="AE74" t="str">
        <f t="shared" si="96"/>
        <v/>
      </c>
      <c r="AF74" t="str">
        <f t="shared" si="97"/>
        <v/>
      </c>
      <c r="AG74">
        <v>68</v>
      </c>
    </row>
    <row r="75" spans="11:33" ht="14.25" customHeight="1" x14ac:dyDescent="0.15">
      <c r="K75">
        <v>69</v>
      </c>
      <c r="L75" t="str">
        <f>IF(K75&lt;=K$6,VLOOKUP(K75,申込一覧表!AA:AB,2,0),"")</f>
        <v/>
      </c>
      <c r="M75">
        <f>IF(K75&lt;=K$6,VLOOKUP(K75,申込一覧表!AA:AC,1,0),0)</f>
        <v>0</v>
      </c>
      <c r="N75" s="24" t="str">
        <f t="shared" si="8"/>
        <v/>
      </c>
      <c r="O75" t="str">
        <f>IF(K75&lt;=K$6,VLOOKUP(K75,申込一覧表!AA:AH,8,0),"")</f>
        <v/>
      </c>
      <c r="P75" t="str">
        <f>IF(K75&lt;=K$6,VLOOKUP(K75,申込一覧表!AA:AE,5,0),"")</f>
        <v/>
      </c>
      <c r="Q75">
        <f t="shared" si="99"/>
        <v>56</v>
      </c>
      <c r="R75">
        <f t="shared" si="100"/>
        <v>56</v>
      </c>
      <c r="S75">
        <f t="shared" si="101"/>
        <v>28</v>
      </c>
      <c r="T75">
        <f t="shared" si="9"/>
        <v>0</v>
      </c>
      <c r="U75" t="str">
        <f t="shared" si="86"/>
        <v/>
      </c>
      <c r="V75" t="str">
        <f t="shared" si="87"/>
        <v/>
      </c>
      <c r="W75" t="str">
        <f t="shared" si="88"/>
        <v/>
      </c>
      <c r="X75" t="str">
        <f t="shared" si="89"/>
        <v/>
      </c>
      <c r="Y75" t="str">
        <f t="shared" si="90"/>
        <v/>
      </c>
      <c r="Z75" t="str">
        <f t="shared" si="91"/>
        <v/>
      </c>
      <c r="AA75" t="str">
        <f t="shared" si="92"/>
        <v/>
      </c>
      <c r="AB75" t="str">
        <f t="shared" si="93"/>
        <v/>
      </c>
      <c r="AC75" t="str">
        <f t="shared" si="94"/>
        <v/>
      </c>
      <c r="AD75" t="str">
        <f t="shared" si="95"/>
        <v/>
      </c>
      <c r="AE75" t="str">
        <f t="shared" si="96"/>
        <v/>
      </c>
      <c r="AF75" t="str">
        <f t="shared" si="97"/>
        <v/>
      </c>
      <c r="AG75">
        <v>69</v>
      </c>
    </row>
    <row r="76" spans="11:33" ht="14.25" customHeight="1" x14ac:dyDescent="0.15">
      <c r="K76">
        <v>70</v>
      </c>
      <c r="L76" t="str">
        <f>IF(K76&lt;=K$6,VLOOKUP(K76,申込一覧表!AA:AB,2,0),"")</f>
        <v/>
      </c>
      <c r="M76">
        <f>IF(K76&lt;=K$6,VLOOKUP(K76,申込一覧表!AA:AC,1,0),0)</f>
        <v>0</v>
      </c>
      <c r="N76" s="24" t="str">
        <f t="shared" si="8"/>
        <v/>
      </c>
      <c r="O76" t="str">
        <f>IF(K76&lt;=K$6,VLOOKUP(K76,申込一覧表!AA:AH,8,0),"")</f>
        <v/>
      </c>
      <c r="P76" t="str">
        <f>IF(K76&lt;=K$6,VLOOKUP(K76,申込一覧表!AA:AE,5,0),"")</f>
        <v/>
      </c>
      <c r="Q76">
        <f t="shared" si="99"/>
        <v>56</v>
      </c>
      <c r="R76">
        <f t="shared" si="100"/>
        <v>56</v>
      </c>
      <c r="S76">
        <f t="shared" si="101"/>
        <v>28</v>
      </c>
      <c r="T76">
        <f t="shared" si="9"/>
        <v>0</v>
      </c>
      <c r="U76" t="str">
        <f t="shared" si="86"/>
        <v/>
      </c>
      <c r="V76" t="str">
        <f t="shared" si="87"/>
        <v/>
      </c>
      <c r="W76" t="str">
        <f t="shared" si="88"/>
        <v/>
      </c>
      <c r="X76" t="str">
        <f t="shared" si="89"/>
        <v/>
      </c>
      <c r="Y76" t="str">
        <f t="shared" si="90"/>
        <v/>
      </c>
      <c r="Z76" t="str">
        <f t="shared" si="91"/>
        <v/>
      </c>
      <c r="AA76" t="str">
        <f t="shared" si="92"/>
        <v/>
      </c>
      <c r="AB76" t="str">
        <f t="shared" si="93"/>
        <v/>
      </c>
      <c r="AC76" t="str">
        <f t="shared" si="94"/>
        <v/>
      </c>
      <c r="AD76" t="str">
        <f t="shared" si="95"/>
        <v/>
      </c>
      <c r="AE76" t="str">
        <f t="shared" si="96"/>
        <v/>
      </c>
      <c r="AF76" t="str">
        <f t="shared" si="97"/>
        <v/>
      </c>
      <c r="AG76">
        <v>70</v>
      </c>
    </row>
    <row r="77" spans="11:33" ht="14.25" customHeight="1" x14ac:dyDescent="0.15">
      <c r="K77">
        <v>71</v>
      </c>
      <c r="L77" t="str">
        <f>IF(K77&lt;=K$6,VLOOKUP(K77,申込一覧表!AA:AB,2,0),"")</f>
        <v/>
      </c>
      <c r="M77">
        <f>IF(K77&lt;=K$6,VLOOKUP(K77,申込一覧表!AA:AC,1,0),0)</f>
        <v>0</v>
      </c>
      <c r="N77" s="24" t="str">
        <f t="shared" si="8"/>
        <v/>
      </c>
      <c r="O77" t="str">
        <f>IF(K77&lt;=K$6,VLOOKUP(K77,申込一覧表!AA:AH,8,0),"")</f>
        <v/>
      </c>
      <c r="P77" t="str">
        <f>IF(K77&lt;=K$6,VLOOKUP(K77,申込一覧表!AA:AE,5,0),"")</f>
        <v/>
      </c>
      <c r="Q77">
        <f t="shared" si="99"/>
        <v>56</v>
      </c>
      <c r="R77">
        <f t="shared" si="100"/>
        <v>56</v>
      </c>
      <c r="S77">
        <f t="shared" si="101"/>
        <v>28</v>
      </c>
      <c r="T77">
        <f t="shared" si="9"/>
        <v>0</v>
      </c>
      <c r="U77" t="str">
        <f t="shared" si="86"/>
        <v/>
      </c>
      <c r="V77" t="str">
        <f t="shared" si="87"/>
        <v/>
      </c>
      <c r="W77" t="str">
        <f t="shared" si="88"/>
        <v/>
      </c>
      <c r="X77" t="str">
        <f t="shared" si="89"/>
        <v/>
      </c>
      <c r="Y77" t="str">
        <f t="shared" si="90"/>
        <v/>
      </c>
      <c r="Z77" t="str">
        <f t="shared" si="91"/>
        <v/>
      </c>
      <c r="AA77" t="str">
        <f t="shared" si="92"/>
        <v/>
      </c>
      <c r="AB77" t="str">
        <f t="shared" si="93"/>
        <v/>
      </c>
      <c r="AC77" t="str">
        <f t="shared" si="94"/>
        <v/>
      </c>
      <c r="AD77" t="str">
        <f t="shared" si="95"/>
        <v/>
      </c>
      <c r="AE77" t="str">
        <f t="shared" si="96"/>
        <v/>
      </c>
      <c r="AF77" t="str">
        <f t="shared" si="97"/>
        <v/>
      </c>
      <c r="AG77">
        <v>71</v>
      </c>
    </row>
    <row r="78" spans="11:33" ht="14.25" customHeight="1" x14ac:dyDescent="0.15">
      <c r="K78">
        <v>72</v>
      </c>
      <c r="L78" t="str">
        <f>IF(K78&lt;=K$6,VLOOKUP(K78,申込一覧表!AA:AB,2,0),"")</f>
        <v/>
      </c>
      <c r="M78">
        <f>IF(K78&lt;=K$6,VLOOKUP(K78,申込一覧表!AA:AC,1,0),0)</f>
        <v>0</v>
      </c>
      <c r="N78" s="24" t="str">
        <f t="shared" si="8"/>
        <v/>
      </c>
      <c r="O78" t="str">
        <f>IF(K78&lt;=K$6,VLOOKUP(K78,申込一覧表!AA:AH,8,0),"")</f>
        <v/>
      </c>
      <c r="P78" t="str">
        <f>IF(K78&lt;=K$6,VLOOKUP(K78,申込一覧表!AA:AE,5,0),"")</f>
        <v/>
      </c>
      <c r="Q78">
        <f t="shared" si="99"/>
        <v>56</v>
      </c>
      <c r="R78">
        <f t="shared" si="100"/>
        <v>56</v>
      </c>
      <c r="S78">
        <f t="shared" si="101"/>
        <v>28</v>
      </c>
      <c r="T78">
        <f t="shared" si="9"/>
        <v>0</v>
      </c>
      <c r="U78" t="str">
        <f t="shared" si="86"/>
        <v/>
      </c>
      <c r="V78" t="str">
        <f t="shared" si="87"/>
        <v/>
      </c>
      <c r="W78" t="str">
        <f t="shared" si="88"/>
        <v/>
      </c>
      <c r="X78" t="str">
        <f t="shared" si="89"/>
        <v/>
      </c>
      <c r="Y78" t="str">
        <f t="shared" si="90"/>
        <v/>
      </c>
      <c r="Z78" t="str">
        <f t="shared" si="91"/>
        <v/>
      </c>
      <c r="AA78" t="str">
        <f t="shared" si="92"/>
        <v/>
      </c>
      <c r="AB78" t="str">
        <f t="shared" si="93"/>
        <v/>
      </c>
      <c r="AC78" t="str">
        <f t="shared" si="94"/>
        <v/>
      </c>
      <c r="AD78" t="str">
        <f t="shared" si="95"/>
        <v/>
      </c>
      <c r="AE78" t="str">
        <f t="shared" si="96"/>
        <v/>
      </c>
      <c r="AF78" t="str">
        <f t="shared" si="97"/>
        <v/>
      </c>
      <c r="AG78">
        <v>72</v>
      </c>
    </row>
    <row r="79" spans="11:33" ht="14.25" customHeight="1" x14ac:dyDescent="0.15">
      <c r="K79">
        <v>73</v>
      </c>
      <c r="L79" t="str">
        <f>IF(K79&lt;=K$6,VLOOKUP(K79,申込一覧表!AA:AB,2,0),"")</f>
        <v/>
      </c>
      <c r="M79">
        <f>IF(K79&lt;=K$6,VLOOKUP(K79,申込一覧表!AA:AC,1,0),0)</f>
        <v>0</v>
      </c>
      <c r="N79" s="24" t="str">
        <f t="shared" si="8"/>
        <v/>
      </c>
      <c r="O79" t="str">
        <f>IF(K79&lt;=K$6,VLOOKUP(K79,申込一覧表!AA:AH,8,0),"")</f>
        <v/>
      </c>
      <c r="P79" t="str">
        <f>IF(K79&lt;=K$6,VLOOKUP(K79,申込一覧表!AA:AE,5,0),"")</f>
        <v/>
      </c>
      <c r="Q79">
        <f t="shared" si="99"/>
        <v>56</v>
      </c>
      <c r="R79">
        <f t="shared" si="100"/>
        <v>56</v>
      </c>
      <c r="S79">
        <f t="shared" si="101"/>
        <v>28</v>
      </c>
      <c r="T79">
        <f t="shared" si="9"/>
        <v>0</v>
      </c>
      <c r="U79" t="str">
        <f t="shared" si="86"/>
        <v/>
      </c>
      <c r="V79" t="str">
        <f t="shared" si="87"/>
        <v/>
      </c>
      <c r="W79" t="str">
        <f t="shared" si="88"/>
        <v/>
      </c>
      <c r="X79" t="str">
        <f t="shared" si="89"/>
        <v/>
      </c>
      <c r="Y79" t="str">
        <f t="shared" si="90"/>
        <v/>
      </c>
      <c r="Z79" t="str">
        <f t="shared" si="91"/>
        <v/>
      </c>
      <c r="AA79" t="str">
        <f t="shared" si="92"/>
        <v/>
      </c>
      <c r="AB79" t="str">
        <f t="shared" si="93"/>
        <v/>
      </c>
      <c r="AC79" t="str">
        <f t="shared" si="94"/>
        <v/>
      </c>
      <c r="AD79" t="str">
        <f t="shared" si="95"/>
        <v/>
      </c>
      <c r="AE79" t="str">
        <f t="shared" si="96"/>
        <v/>
      </c>
      <c r="AF79" t="str">
        <f t="shared" si="97"/>
        <v/>
      </c>
      <c r="AG79">
        <v>73</v>
      </c>
    </row>
    <row r="80" spans="11:33" ht="14.25" customHeight="1" x14ac:dyDescent="0.15">
      <c r="K80">
        <v>74</v>
      </c>
      <c r="L80" t="str">
        <f>IF(K80&lt;=K$6,VLOOKUP(K80,申込一覧表!AA:AB,2,0),"")</f>
        <v/>
      </c>
      <c r="M80">
        <f>IF(K80&lt;=K$6,VLOOKUP(K80,申込一覧表!AA:AC,1,0),0)</f>
        <v>0</v>
      </c>
      <c r="N80" s="24" t="str">
        <f t="shared" si="8"/>
        <v/>
      </c>
      <c r="O80" t="str">
        <f>IF(K80&lt;=K$6,VLOOKUP(K80,申込一覧表!AA:AH,8,0),"")</f>
        <v/>
      </c>
      <c r="P80" t="str">
        <f>IF(K80&lt;=K$6,VLOOKUP(K80,申込一覧表!AA:AE,5,0),"")</f>
        <v/>
      </c>
      <c r="Q80">
        <f t="shared" si="99"/>
        <v>56</v>
      </c>
      <c r="R80">
        <f t="shared" si="100"/>
        <v>56</v>
      </c>
      <c r="S80">
        <f t="shared" si="101"/>
        <v>28</v>
      </c>
      <c r="T80">
        <f t="shared" si="9"/>
        <v>0</v>
      </c>
      <c r="U80" t="str">
        <f t="shared" si="86"/>
        <v/>
      </c>
      <c r="V80" t="str">
        <f t="shared" si="87"/>
        <v/>
      </c>
      <c r="W80" t="str">
        <f t="shared" si="88"/>
        <v/>
      </c>
      <c r="X80" t="str">
        <f t="shared" si="89"/>
        <v/>
      </c>
      <c r="Y80" t="str">
        <f t="shared" si="90"/>
        <v/>
      </c>
      <c r="Z80" t="str">
        <f t="shared" si="91"/>
        <v/>
      </c>
      <c r="AA80" t="str">
        <f t="shared" si="92"/>
        <v/>
      </c>
      <c r="AB80" t="str">
        <f t="shared" si="93"/>
        <v/>
      </c>
      <c r="AC80" t="str">
        <f t="shared" si="94"/>
        <v/>
      </c>
      <c r="AD80" t="str">
        <f t="shared" si="95"/>
        <v/>
      </c>
      <c r="AE80" t="str">
        <f t="shared" si="96"/>
        <v/>
      </c>
      <c r="AF80" t="str">
        <f t="shared" si="97"/>
        <v/>
      </c>
      <c r="AG80">
        <v>74</v>
      </c>
    </row>
    <row r="81" spans="11:33" ht="14.25" customHeight="1" x14ac:dyDescent="0.15">
      <c r="K81">
        <v>75</v>
      </c>
      <c r="L81" t="str">
        <f>IF(K81&lt;=K$6,VLOOKUP(K81,申込一覧表!AA:AB,2,0),"")</f>
        <v/>
      </c>
      <c r="M81">
        <f>IF(K81&lt;=K$6,VLOOKUP(K81,申込一覧表!AA:AC,1,0),0)</f>
        <v>0</v>
      </c>
      <c r="N81" s="24" t="str">
        <f t="shared" si="8"/>
        <v/>
      </c>
      <c r="O81" t="str">
        <f>IF(K81&lt;=K$6,VLOOKUP(K81,申込一覧表!AA:AH,8,0),"")</f>
        <v/>
      </c>
      <c r="P81" t="str">
        <f>IF(K81&lt;=K$6,VLOOKUP(K81,申込一覧表!AA:AE,5,0),"")</f>
        <v/>
      </c>
      <c r="Q81">
        <f t="shared" si="99"/>
        <v>56</v>
      </c>
      <c r="R81">
        <f t="shared" si="100"/>
        <v>56</v>
      </c>
      <c r="S81">
        <f t="shared" si="101"/>
        <v>28</v>
      </c>
      <c r="T81">
        <f t="shared" si="9"/>
        <v>0</v>
      </c>
      <c r="U81" t="str">
        <f t="shared" si="86"/>
        <v/>
      </c>
      <c r="V81" t="str">
        <f t="shared" si="87"/>
        <v/>
      </c>
      <c r="W81" t="str">
        <f t="shared" si="88"/>
        <v/>
      </c>
      <c r="X81" t="str">
        <f t="shared" si="89"/>
        <v/>
      </c>
      <c r="Y81" t="str">
        <f t="shared" si="90"/>
        <v/>
      </c>
      <c r="Z81" t="str">
        <f t="shared" si="91"/>
        <v/>
      </c>
      <c r="AA81" t="str">
        <f t="shared" si="92"/>
        <v/>
      </c>
      <c r="AB81" t="str">
        <f t="shared" si="93"/>
        <v/>
      </c>
      <c r="AC81" t="str">
        <f t="shared" si="94"/>
        <v/>
      </c>
      <c r="AD81" t="str">
        <f t="shared" si="95"/>
        <v/>
      </c>
      <c r="AE81" t="str">
        <f t="shared" si="96"/>
        <v/>
      </c>
      <c r="AF81" t="str">
        <f t="shared" si="97"/>
        <v/>
      </c>
      <c r="AG81">
        <v>75</v>
      </c>
    </row>
    <row r="82" spans="11:33" ht="14.25" customHeight="1" x14ac:dyDescent="0.15">
      <c r="K82">
        <v>76</v>
      </c>
      <c r="L82" t="str">
        <f>IF(K82&lt;=K$6,VLOOKUP(K82,申込一覧表!AA:AB,2,0),"")</f>
        <v/>
      </c>
      <c r="M82">
        <f>IF(K82&lt;=K$6,VLOOKUP(K82,申込一覧表!AA:AC,1,0),0)</f>
        <v>0</v>
      </c>
      <c r="N82" s="24" t="str">
        <f t="shared" si="8"/>
        <v/>
      </c>
      <c r="O82" t="str">
        <f>IF(K82&lt;=K$6,VLOOKUP(K82,申込一覧表!AA:AH,8,0),"")</f>
        <v/>
      </c>
      <c r="P82" t="str">
        <f>IF(K82&lt;=K$6,VLOOKUP(K82,申込一覧表!AA:AE,5,0),"")</f>
        <v/>
      </c>
      <c r="Q82">
        <f t="shared" si="99"/>
        <v>56</v>
      </c>
      <c r="R82">
        <f t="shared" si="100"/>
        <v>56</v>
      </c>
      <c r="S82">
        <f t="shared" si="101"/>
        <v>28</v>
      </c>
      <c r="T82">
        <f t="shared" si="9"/>
        <v>0</v>
      </c>
      <c r="U82" t="str">
        <f t="shared" si="86"/>
        <v/>
      </c>
      <c r="V82" t="str">
        <f t="shared" si="87"/>
        <v/>
      </c>
      <c r="W82" t="str">
        <f t="shared" si="88"/>
        <v/>
      </c>
      <c r="X82" t="str">
        <f t="shared" si="89"/>
        <v/>
      </c>
      <c r="Y82" t="str">
        <f t="shared" si="90"/>
        <v/>
      </c>
      <c r="Z82" t="str">
        <f t="shared" si="91"/>
        <v/>
      </c>
      <c r="AA82" t="str">
        <f t="shared" si="92"/>
        <v/>
      </c>
      <c r="AB82" t="str">
        <f t="shared" si="93"/>
        <v/>
      </c>
      <c r="AC82" t="str">
        <f t="shared" si="94"/>
        <v/>
      </c>
      <c r="AD82" t="str">
        <f t="shared" si="95"/>
        <v/>
      </c>
      <c r="AE82" t="str">
        <f t="shared" si="96"/>
        <v/>
      </c>
      <c r="AF82" t="str">
        <f t="shared" si="97"/>
        <v/>
      </c>
      <c r="AG82">
        <v>76</v>
      </c>
    </row>
    <row r="83" spans="11:33" ht="14.25" customHeight="1" x14ac:dyDescent="0.15">
      <c r="K83">
        <v>77</v>
      </c>
      <c r="L83" t="str">
        <f>IF(K83&lt;=K$6,VLOOKUP(K83,申込一覧表!AA:AB,2,0),"")</f>
        <v/>
      </c>
      <c r="M83">
        <f>IF(K83&lt;=K$6,VLOOKUP(K83,申込一覧表!AA:AC,1,0),0)</f>
        <v>0</v>
      </c>
      <c r="N83" s="24" t="str">
        <f t="shared" si="8"/>
        <v/>
      </c>
      <c r="O83" t="str">
        <f>IF(K83&lt;=K$6,VLOOKUP(K83,申込一覧表!AA:AH,8,0),"")</f>
        <v/>
      </c>
      <c r="P83" t="str">
        <f>IF(K83&lt;=K$6,VLOOKUP(K83,申込一覧表!AA:AE,5,0),"")</f>
        <v/>
      </c>
      <c r="Q83">
        <f t="shared" si="99"/>
        <v>56</v>
      </c>
      <c r="R83">
        <f t="shared" si="100"/>
        <v>56</v>
      </c>
      <c r="S83">
        <f t="shared" si="101"/>
        <v>28</v>
      </c>
      <c r="T83">
        <f t="shared" si="9"/>
        <v>0</v>
      </c>
      <c r="U83" t="str">
        <f t="shared" si="86"/>
        <v/>
      </c>
      <c r="V83" t="str">
        <f t="shared" si="87"/>
        <v/>
      </c>
      <c r="W83" t="str">
        <f t="shared" si="88"/>
        <v/>
      </c>
      <c r="X83" t="str">
        <f t="shared" si="89"/>
        <v/>
      </c>
      <c r="Y83" t="str">
        <f t="shared" si="90"/>
        <v/>
      </c>
      <c r="Z83" t="str">
        <f t="shared" si="91"/>
        <v/>
      </c>
      <c r="AA83" t="str">
        <f t="shared" si="92"/>
        <v/>
      </c>
      <c r="AB83" t="str">
        <f t="shared" si="93"/>
        <v/>
      </c>
      <c r="AC83" t="str">
        <f t="shared" si="94"/>
        <v/>
      </c>
      <c r="AD83" t="str">
        <f t="shared" si="95"/>
        <v/>
      </c>
      <c r="AE83" t="str">
        <f t="shared" si="96"/>
        <v/>
      </c>
      <c r="AF83" t="str">
        <f t="shared" si="97"/>
        <v/>
      </c>
      <c r="AG83">
        <v>77</v>
      </c>
    </row>
    <row r="84" spans="11:33" ht="14.25" customHeight="1" x14ac:dyDescent="0.15">
      <c r="K84">
        <v>78</v>
      </c>
      <c r="L84" t="str">
        <f>IF(K84&lt;=K$6,VLOOKUP(K84,申込一覧表!AA:AB,2,0),"")</f>
        <v/>
      </c>
      <c r="M84">
        <f>IF(K84&lt;=K$6,VLOOKUP(K84,申込一覧表!AA:AC,1,0),0)</f>
        <v>0</v>
      </c>
      <c r="N84" s="24" t="str">
        <f t="shared" si="8"/>
        <v/>
      </c>
      <c r="O84" t="str">
        <f>IF(K84&lt;=K$6,VLOOKUP(K84,申込一覧表!AA:AH,8,0),"")</f>
        <v/>
      </c>
      <c r="P84" t="str">
        <f>IF(K84&lt;=K$6,VLOOKUP(K84,申込一覧表!AA:AE,5,0),"")</f>
        <v/>
      </c>
      <c r="Q84">
        <f t="shared" si="99"/>
        <v>56</v>
      </c>
      <c r="R84">
        <f t="shared" si="100"/>
        <v>56</v>
      </c>
      <c r="S84">
        <f t="shared" si="101"/>
        <v>28</v>
      </c>
      <c r="T84">
        <f t="shared" si="9"/>
        <v>0</v>
      </c>
      <c r="U84" t="str">
        <f t="shared" si="86"/>
        <v/>
      </c>
      <c r="V84" t="str">
        <f t="shared" si="87"/>
        <v/>
      </c>
      <c r="W84" t="str">
        <f t="shared" si="88"/>
        <v/>
      </c>
      <c r="X84" t="str">
        <f t="shared" si="89"/>
        <v/>
      </c>
      <c r="Y84" t="str">
        <f t="shared" si="90"/>
        <v/>
      </c>
      <c r="Z84" t="str">
        <f t="shared" si="91"/>
        <v/>
      </c>
      <c r="AA84" t="str">
        <f t="shared" si="92"/>
        <v/>
      </c>
      <c r="AB84" t="str">
        <f t="shared" si="93"/>
        <v/>
      </c>
      <c r="AC84" t="str">
        <f t="shared" si="94"/>
        <v/>
      </c>
      <c r="AD84" t="str">
        <f t="shared" si="95"/>
        <v/>
      </c>
      <c r="AE84" t="str">
        <f t="shared" si="96"/>
        <v/>
      </c>
      <c r="AF84" t="str">
        <f t="shared" si="97"/>
        <v/>
      </c>
      <c r="AG84">
        <v>78</v>
      </c>
    </row>
    <row r="85" spans="11:33" ht="14.25" customHeight="1" x14ac:dyDescent="0.15">
      <c r="K85">
        <v>79</v>
      </c>
      <c r="L85" t="str">
        <f>IF(K85&lt;=K$6,VLOOKUP(K85,申込一覧表!AA:AB,2,0),"")</f>
        <v/>
      </c>
      <c r="M85">
        <f>IF(K85&lt;=K$6,VLOOKUP(K85,申込一覧表!AA:AC,1,0),0)</f>
        <v>0</v>
      </c>
      <c r="N85" s="24" t="str">
        <f t="shared" si="8"/>
        <v/>
      </c>
      <c r="O85" t="str">
        <f>IF(K85&lt;=K$6,VLOOKUP(K85,申込一覧表!AA:AH,8,0),"")</f>
        <v/>
      </c>
      <c r="P85" t="str">
        <f>IF(K85&lt;=K$6,VLOOKUP(K85,申込一覧表!AA:AE,5,0),"")</f>
        <v/>
      </c>
      <c r="Q85">
        <f t="shared" si="99"/>
        <v>56</v>
      </c>
      <c r="R85">
        <f t="shared" si="100"/>
        <v>56</v>
      </c>
      <c r="S85">
        <f t="shared" si="101"/>
        <v>28</v>
      </c>
      <c r="T85">
        <f t="shared" si="9"/>
        <v>0</v>
      </c>
      <c r="U85" t="str">
        <f t="shared" si="86"/>
        <v/>
      </c>
      <c r="V85" t="str">
        <f t="shared" si="87"/>
        <v/>
      </c>
      <c r="W85" t="str">
        <f t="shared" si="88"/>
        <v/>
      </c>
      <c r="X85" t="str">
        <f t="shared" si="89"/>
        <v/>
      </c>
      <c r="Y85" t="str">
        <f t="shared" si="90"/>
        <v/>
      </c>
      <c r="Z85" t="str">
        <f t="shared" si="91"/>
        <v/>
      </c>
      <c r="AA85" t="str">
        <f t="shared" si="92"/>
        <v/>
      </c>
      <c r="AB85" t="str">
        <f t="shared" si="93"/>
        <v/>
      </c>
      <c r="AC85" t="str">
        <f t="shared" si="94"/>
        <v/>
      </c>
      <c r="AD85" t="str">
        <f t="shared" si="95"/>
        <v/>
      </c>
      <c r="AE85" t="str">
        <f t="shared" si="96"/>
        <v/>
      </c>
      <c r="AF85" t="str">
        <f t="shared" si="97"/>
        <v/>
      </c>
      <c r="AG85">
        <v>79</v>
      </c>
    </row>
    <row r="86" spans="11:33" ht="14.25" customHeight="1" x14ac:dyDescent="0.15">
      <c r="K86">
        <v>80</v>
      </c>
      <c r="L86" t="str">
        <f>IF(K86&lt;=K$6,VLOOKUP(K86,申込一覧表!AA:AB,2,0),"")</f>
        <v/>
      </c>
      <c r="M86">
        <f>IF(K86&lt;=K$6,VLOOKUP(K86,申込一覧表!AA:AC,1,0),0)</f>
        <v>0</v>
      </c>
      <c r="N86" s="24" t="str">
        <f t="shared" si="8"/>
        <v/>
      </c>
      <c r="O86" t="str">
        <f>IF(K86&lt;=K$6,VLOOKUP(K86,申込一覧表!AA:AH,8,0),"")</f>
        <v/>
      </c>
      <c r="P86" t="str">
        <f>IF(K86&lt;=K$6,VLOOKUP(K86,申込一覧表!AA:AE,5,0),"")</f>
        <v/>
      </c>
      <c r="Q86">
        <f t="shared" si="99"/>
        <v>56</v>
      </c>
      <c r="R86">
        <f t="shared" si="100"/>
        <v>56</v>
      </c>
      <c r="S86">
        <f t="shared" si="101"/>
        <v>28</v>
      </c>
      <c r="T86">
        <f t="shared" si="9"/>
        <v>0</v>
      </c>
      <c r="U86" t="str">
        <f t="shared" si="86"/>
        <v/>
      </c>
      <c r="V86" t="str">
        <f t="shared" si="87"/>
        <v/>
      </c>
      <c r="W86" t="str">
        <f t="shared" si="88"/>
        <v/>
      </c>
      <c r="X86" t="str">
        <f t="shared" si="89"/>
        <v/>
      </c>
      <c r="Y86" t="str">
        <f t="shared" si="90"/>
        <v/>
      </c>
      <c r="Z86" t="str">
        <f t="shared" si="91"/>
        <v/>
      </c>
      <c r="AA86" t="str">
        <f t="shared" si="92"/>
        <v/>
      </c>
      <c r="AB86" t="str">
        <f t="shared" si="93"/>
        <v/>
      </c>
      <c r="AC86" t="str">
        <f t="shared" si="94"/>
        <v/>
      </c>
      <c r="AD86" t="str">
        <f t="shared" si="95"/>
        <v/>
      </c>
      <c r="AE86" t="str">
        <f t="shared" si="96"/>
        <v/>
      </c>
      <c r="AF86" t="str">
        <f t="shared" si="97"/>
        <v/>
      </c>
      <c r="AG86">
        <v>80</v>
      </c>
    </row>
    <row r="87" spans="11:33" ht="14.25" customHeight="1" x14ac:dyDescent="0.15">
      <c r="K87">
        <v>81</v>
      </c>
      <c r="L87" t="str">
        <f>IF(K87&lt;=K$6,VLOOKUP(K87,申込一覧表!AA:AB,2,0),"")</f>
        <v/>
      </c>
      <c r="M87">
        <f>IF(K87&lt;=K$6,VLOOKUP(K87,申込一覧表!AA:AC,1,0),0)</f>
        <v>0</v>
      </c>
      <c r="N87" s="24" t="str">
        <f t="shared" si="8"/>
        <v/>
      </c>
      <c r="O87" t="str">
        <f>IF(K87&lt;=K$6,VLOOKUP(K87,申込一覧表!AA:AH,8,0),"")</f>
        <v/>
      </c>
      <c r="P87" t="str">
        <f>IF(K87&lt;=K$6,VLOOKUP(K87,申込一覧表!AA:AE,5,0),"")</f>
        <v/>
      </c>
      <c r="Q87">
        <f t="shared" si="99"/>
        <v>56</v>
      </c>
      <c r="R87">
        <f t="shared" si="100"/>
        <v>56</v>
      </c>
      <c r="S87">
        <f t="shared" si="101"/>
        <v>28</v>
      </c>
      <c r="T87">
        <f t="shared" si="9"/>
        <v>0</v>
      </c>
      <c r="U87" t="str">
        <f t="shared" si="86"/>
        <v/>
      </c>
      <c r="V87" t="str">
        <f t="shared" si="87"/>
        <v/>
      </c>
      <c r="W87" t="str">
        <f t="shared" si="88"/>
        <v/>
      </c>
      <c r="X87" t="str">
        <f t="shared" si="89"/>
        <v/>
      </c>
      <c r="Y87" t="str">
        <f t="shared" si="90"/>
        <v/>
      </c>
      <c r="Z87" t="str">
        <f t="shared" si="91"/>
        <v/>
      </c>
      <c r="AA87" t="str">
        <f t="shared" si="92"/>
        <v/>
      </c>
      <c r="AB87" t="str">
        <f t="shared" si="93"/>
        <v/>
      </c>
      <c r="AC87" t="str">
        <f t="shared" si="94"/>
        <v/>
      </c>
      <c r="AD87" t="str">
        <f t="shared" si="95"/>
        <v/>
      </c>
      <c r="AE87" t="str">
        <f t="shared" si="96"/>
        <v/>
      </c>
      <c r="AF87" t="str">
        <f t="shared" si="97"/>
        <v/>
      </c>
      <c r="AG87">
        <v>81</v>
      </c>
    </row>
    <row r="88" spans="11:33" ht="14.25" customHeight="1" x14ac:dyDescent="0.15">
      <c r="K88">
        <v>82</v>
      </c>
      <c r="L88" t="str">
        <f>IF(K88&lt;=K$6,VLOOKUP(K88,申込一覧表!AA:AB,2,0),"")</f>
        <v/>
      </c>
      <c r="M88">
        <f>IF(K88&lt;=K$6,VLOOKUP(K88,申込一覧表!AA:AC,1,0),0)</f>
        <v>0</v>
      </c>
      <c r="N88" s="24" t="str">
        <f t="shared" si="8"/>
        <v/>
      </c>
      <c r="O88" t="str">
        <f>IF(K88&lt;=K$6,VLOOKUP(K88,申込一覧表!AA:AH,8,0),"")</f>
        <v/>
      </c>
      <c r="P88" t="str">
        <f>IF(K88&lt;=K$6,VLOOKUP(K88,申込一覧表!AA:AE,5,0),"")</f>
        <v/>
      </c>
      <c r="Q88">
        <f t="shared" si="99"/>
        <v>56</v>
      </c>
      <c r="R88">
        <f t="shared" si="100"/>
        <v>56</v>
      </c>
      <c r="S88">
        <f t="shared" si="101"/>
        <v>28</v>
      </c>
      <c r="T88">
        <f t="shared" si="9"/>
        <v>0</v>
      </c>
      <c r="U88" t="str">
        <f t="shared" si="86"/>
        <v/>
      </c>
      <c r="V88" t="str">
        <f t="shared" si="87"/>
        <v/>
      </c>
      <c r="W88" t="str">
        <f t="shared" si="88"/>
        <v/>
      </c>
      <c r="X88" t="str">
        <f t="shared" si="89"/>
        <v/>
      </c>
      <c r="Y88" t="str">
        <f t="shared" si="90"/>
        <v/>
      </c>
      <c r="Z88" t="str">
        <f t="shared" si="91"/>
        <v/>
      </c>
      <c r="AA88" t="str">
        <f t="shared" si="92"/>
        <v/>
      </c>
      <c r="AB88" t="str">
        <f t="shared" si="93"/>
        <v/>
      </c>
      <c r="AC88" t="str">
        <f t="shared" si="94"/>
        <v/>
      </c>
      <c r="AD88" t="str">
        <f t="shared" si="95"/>
        <v/>
      </c>
      <c r="AE88" t="str">
        <f t="shared" si="96"/>
        <v/>
      </c>
      <c r="AF88" t="str">
        <f t="shared" si="97"/>
        <v/>
      </c>
      <c r="AG88">
        <v>82</v>
      </c>
    </row>
    <row r="89" spans="11:33" ht="14.25" customHeight="1" x14ac:dyDescent="0.15">
      <c r="K89">
        <v>83</v>
      </c>
      <c r="L89" t="str">
        <f>IF(K89&lt;=K$6,VLOOKUP(K89,申込一覧表!AA:AB,2,0),"")</f>
        <v/>
      </c>
      <c r="M89">
        <f>IF(K89&lt;=K$6,VLOOKUP(K89,申込一覧表!AA:AC,1,0),0)</f>
        <v>0</v>
      </c>
      <c r="N89" s="24" t="str">
        <f t="shared" si="8"/>
        <v/>
      </c>
      <c r="O89" t="str">
        <f>IF(K89&lt;=K$6,VLOOKUP(K89,申込一覧表!AA:AH,8,0),"")</f>
        <v/>
      </c>
      <c r="P89" t="str">
        <f>IF(K89&lt;=K$6,VLOOKUP(K89,申込一覧表!AA:AE,5,0),"")</f>
        <v/>
      </c>
      <c r="Q89">
        <f t="shared" si="99"/>
        <v>56</v>
      </c>
      <c r="R89">
        <f t="shared" si="100"/>
        <v>56</v>
      </c>
      <c r="S89">
        <f t="shared" si="101"/>
        <v>28</v>
      </c>
      <c r="T89">
        <f t="shared" si="9"/>
        <v>0</v>
      </c>
      <c r="U89" t="str">
        <f t="shared" si="86"/>
        <v/>
      </c>
      <c r="V89" t="str">
        <f t="shared" si="87"/>
        <v/>
      </c>
      <c r="W89" t="str">
        <f t="shared" si="88"/>
        <v/>
      </c>
      <c r="X89" t="str">
        <f t="shared" si="89"/>
        <v/>
      </c>
      <c r="Y89" t="str">
        <f t="shared" si="90"/>
        <v/>
      </c>
      <c r="Z89" t="str">
        <f t="shared" si="91"/>
        <v/>
      </c>
      <c r="AA89" t="str">
        <f t="shared" si="92"/>
        <v/>
      </c>
      <c r="AB89" t="str">
        <f t="shared" si="93"/>
        <v/>
      </c>
      <c r="AC89" t="str">
        <f t="shared" si="94"/>
        <v/>
      </c>
      <c r="AD89" t="str">
        <f t="shared" si="95"/>
        <v/>
      </c>
      <c r="AE89" t="str">
        <f t="shared" si="96"/>
        <v/>
      </c>
      <c r="AF89" t="str">
        <f t="shared" si="97"/>
        <v/>
      </c>
      <c r="AG89">
        <v>83</v>
      </c>
    </row>
    <row r="90" spans="11:33" ht="14.25" customHeight="1" x14ac:dyDescent="0.15">
      <c r="K90">
        <v>84</v>
      </c>
      <c r="L90" t="str">
        <f>IF(K90&lt;=K$6,VLOOKUP(K90,申込一覧表!AA:AB,2,0),"")</f>
        <v/>
      </c>
      <c r="M90">
        <f>IF(K90&lt;=K$6,VLOOKUP(K90,申込一覧表!AA:AC,1,0),0)</f>
        <v>0</v>
      </c>
      <c r="N90" s="24" t="str">
        <f t="shared" si="8"/>
        <v/>
      </c>
      <c r="O90" t="str">
        <f>IF(K90&lt;=K$6,VLOOKUP(K90,申込一覧表!AA:AH,8,0),"")</f>
        <v/>
      </c>
      <c r="P90" t="str">
        <f>IF(K90&lt;=K$6,VLOOKUP(K90,申込一覧表!AA:AE,5,0),"")</f>
        <v/>
      </c>
      <c r="Q90">
        <f t="shared" si="99"/>
        <v>56</v>
      </c>
      <c r="R90">
        <f t="shared" si="100"/>
        <v>56</v>
      </c>
      <c r="S90">
        <f t="shared" si="101"/>
        <v>28</v>
      </c>
      <c r="T90">
        <f t="shared" si="9"/>
        <v>0</v>
      </c>
      <c r="U90" t="str">
        <f t="shared" si="86"/>
        <v/>
      </c>
      <c r="V90" t="str">
        <f t="shared" si="87"/>
        <v/>
      </c>
      <c r="W90" t="str">
        <f t="shared" si="88"/>
        <v/>
      </c>
      <c r="X90" t="str">
        <f t="shared" si="89"/>
        <v/>
      </c>
      <c r="Y90" t="str">
        <f t="shared" si="90"/>
        <v/>
      </c>
      <c r="Z90" t="str">
        <f t="shared" si="91"/>
        <v/>
      </c>
      <c r="AA90" t="str">
        <f t="shared" si="92"/>
        <v/>
      </c>
      <c r="AB90" t="str">
        <f t="shared" si="93"/>
        <v/>
      </c>
      <c r="AC90" t="str">
        <f t="shared" si="94"/>
        <v/>
      </c>
      <c r="AD90" t="str">
        <f t="shared" si="95"/>
        <v/>
      </c>
      <c r="AE90" t="str">
        <f t="shared" si="96"/>
        <v/>
      </c>
      <c r="AF90" t="str">
        <f t="shared" si="97"/>
        <v/>
      </c>
      <c r="AG90">
        <v>84</v>
      </c>
    </row>
    <row r="91" spans="11:33" ht="14.25" customHeight="1" x14ac:dyDescent="0.15">
      <c r="K91">
        <v>85</v>
      </c>
      <c r="L91" t="str">
        <f>IF(K91&lt;=K$6,VLOOKUP(K91,申込一覧表!AA:AB,2,0),"")</f>
        <v/>
      </c>
      <c r="M91">
        <f>IF(K91&lt;=K$6,VLOOKUP(K91,申込一覧表!AA:AC,1,0),0)</f>
        <v>0</v>
      </c>
      <c r="N91" s="24" t="str">
        <f t="shared" si="8"/>
        <v/>
      </c>
      <c r="O91" t="str">
        <f>IF(K91&lt;=K$6,VLOOKUP(K91,申込一覧表!AA:AH,8,0),"")</f>
        <v/>
      </c>
      <c r="P91" t="str">
        <f>IF(K91&lt;=K$6,VLOOKUP(K91,申込一覧表!AA:AE,5,0),"")</f>
        <v/>
      </c>
      <c r="Q91">
        <f t="shared" si="99"/>
        <v>56</v>
      </c>
      <c r="R91">
        <f t="shared" si="100"/>
        <v>56</v>
      </c>
      <c r="S91">
        <f t="shared" si="101"/>
        <v>28</v>
      </c>
      <c r="T91">
        <f t="shared" si="9"/>
        <v>0</v>
      </c>
      <c r="U91" t="str">
        <f t="shared" si="86"/>
        <v/>
      </c>
      <c r="V91" t="str">
        <f t="shared" si="87"/>
        <v/>
      </c>
      <c r="W91" t="str">
        <f t="shared" si="88"/>
        <v/>
      </c>
      <c r="X91" t="str">
        <f t="shared" si="89"/>
        <v/>
      </c>
      <c r="Y91" t="str">
        <f t="shared" si="90"/>
        <v/>
      </c>
      <c r="Z91" t="str">
        <f t="shared" si="91"/>
        <v/>
      </c>
      <c r="AA91" t="str">
        <f t="shared" si="92"/>
        <v/>
      </c>
      <c r="AB91" t="str">
        <f t="shared" si="93"/>
        <v/>
      </c>
      <c r="AC91" t="str">
        <f t="shared" si="94"/>
        <v/>
      </c>
      <c r="AD91" t="str">
        <f t="shared" si="95"/>
        <v/>
      </c>
      <c r="AE91" t="str">
        <f t="shared" si="96"/>
        <v/>
      </c>
      <c r="AF91" t="str">
        <f t="shared" si="97"/>
        <v/>
      </c>
      <c r="AG91">
        <v>85</v>
      </c>
    </row>
    <row r="92" spans="11:33" ht="14.25" customHeight="1" x14ac:dyDescent="0.15">
      <c r="K92">
        <v>86</v>
      </c>
      <c r="L92" t="str">
        <f>IF(K92&lt;=K$6,VLOOKUP(K92,申込一覧表!AA:AB,2,0),"")</f>
        <v/>
      </c>
      <c r="M92">
        <f>IF(K92&lt;=K$6,VLOOKUP(K92,申込一覧表!AA:AC,1,0),0)</f>
        <v>0</v>
      </c>
      <c r="N92" s="24" t="str">
        <f t="shared" si="8"/>
        <v/>
      </c>
      <c r="O92" t="str">
        <f>IF(K92&lt;=K$6,VLOOKUP(K92,申込一覧表!AA:AH,8,0),"")</f>
        <v/>
      </c>
      <c r="P92" t="str">
        <f>IF(K92&lt;=K$6,VLOOKUP(K92,申込一覧表!AA:AE,5,0),"")</f>
        <v/>
      </c>
      <c r="Q92">
        <f t="shared" si="99"/>
        <v>56</v>
      </c>
      <c r="R92">
        <f t="shared" si="100"/>
        <v>56</v>
      </c>
      <c r="S92">
        <f t="shared" si="101"/>
        <v>28</v>
      </c>
      <c r="T92">
        <f t="shared" si="9"/>
        <v>0</v>
      </c>
      <c r="U92" t="str">
        <f t="shared" si="86"/>
        <v/>
      </c>
      <c r="V92" t="str">
        <f t="shared" si="87"/>
        <v/>
      </c>
      <c r="W92" t="str">
        <f t="shared" si="88"/>
        <v/>
      </c>
      <c r="X92" t="str">
        <f t="shared" si="89"/>
        <v/>
      </c>
      <c r="Y92" t="str">
        <f t="shared" si="90"/>
        <v/>
      </c>
      <c r="Z92" t="str">
        <f t="shared" si="91"/>
        <v/>
      </c>
      <c r="AA92" t="str">
        <f t="shared" si="92"/>
        <v/>
      </c>
      <c r="AB92" t="str">
        <f t="shared" si="93"/>
        <v/>
      </c>
      <c r="AC92" t="str">
        <f t="shared" si="94"/>
        <v/>
      </c>
      <c r="AD92" t="str">
        <f t="shared" si="95"/>
        <v/>
      </c>
      <c r="AE92" t="str">
        <f t="shared" si="96"/>
        <v/>
      </c>
      <c r="AF92" t="str">
        <f t="shared" si="97"/>
        <v/>
      </c>
      <c r="AG92">
        <v>86</v>
      </c>
    </row>
    <row r="93" spans="11:33" ht="14.25" customHeight="1" x14ac:dyDescent="0.15">
      <c r="K93">
        <v>87</v>
      </c>
      <c r="L93" t="str">
        <f>IF(K93&lt;=K$6,VLOOKUP(K93,申込一覧表!AA:AB,2,0),"")</f>
        <v/>
      </c>
      <c r="M93">
        <f>IF(K93&lt;=K$6,VLOOKUP(K93,申込一覧表!AA:AC,1,0),0)</f>
        <v>0</v>
      </c>
      <c r="N93" s="24" t="str">
        <f t="shared" si="8"/>
        <v/>
      </c>
      <c r="O93" t="str">
        <f>IF(K93&lt;=K$6,VLOOKUP(K93,申込一覧表!AA:AH,8,0),"")</f>
        <v/>
      </c>
      <c r="P93" t="str">
        <f>IF(K93&lt;=K$6,VLOOKUP(K93,申込一覧表!AA:AE,5,0),"")</f>
        <v/>
      </c>
      <c r="Q93">
        <f t="shared" si="99"/>
        <v>56</v>
      </c>
      <c r="R93">
        <f t="shared" si="100"/>
        <v>56</v>
      </c>
      <c r="S93">
        <f t="shared" si="101"/>
        <v>28</v>
      </c>
      <c r="T93">
        <f t="shared" si="9"/>
        <v>0</v>
      </c>
      <c r="U93" t="str">
        <f t="shared" si="86"/>
        <v/>
      </c>
      <c r="V93" t="str">
        <f t="shared" si="87"/>
        <v/>
      </c>
      <c r="W93" t="str">
        <f t="shared" si="88"/>
        <v/>
      </c>
      <c r="X93" t="str">
        <f t="shared" si="89"/>
        <v/>
      </c>
      <c r="Y93" t="str">
        <f t="shared" si="90"/>
        <v/>
      </c>
      <c r="Z93" t="str">
        <f t="shared" si="91"/>
        <v/>
      </c>
      <c r="AA93" t="str">
        <f t="shared" si="92"/>
        <v/>
      </c>
      <c r="AB93" t="str">
        <f t="shared" si="93"/>
        <v/>
      </c>
      <c r="AC93" t="str">
        <f t="shared" si="94"/>
        <v/>
      </c>
      <c r="AD93" t="str">
        <f t="shared" si="95"/>
        <v/>
      </c>
      <c r="AE93" t="str">
        <f t="shared" si="96"/>
        <v/>
      </c>
      <c r="AF93" t="str">
        <f t="shared" si="97"/>
        <v/>
      </c>
      <c r="AG93">
        <v>87</v>
      </c>
    </row>
    <row r="94" spans="11:33" ht="14.25" customHeight="1" x14ac:dyDescent="0.15">
      <c r="K94">
        <v>88</v>
      </c>
      <c r="L94" t="str">
        <f>IF(K94&lt;=K$6,VLOOKUP(K94,申込一覧表!AA:AB,2,0),"")</f>
        <v/>
      </c>
      <c r="M94">
        <f>IF(K94&lt;=K$6,VLOOKUP(K94,申込一覧表!AA:AC,1,0),0)</f>
        <v>0</v>
      </c>
      <c r="N94" s="24" t="str">
        <f t="shared" si="8"/>
        <v/>
      </c>
      <c r="O94" t="str">
        <f>IF(K94&lt;=K$6,VLOOKUP(K94,申込一覧表!AA:AH,8,0),"")</f>
        <v/>
      </c>
      <c r="P94" t="str">
        <f>IF(K94&lt;=K$6,VLOOKUP(K94,申込一覧表!AA:AE,5,0),"")</f>
        <v/>
      </c>
      <c r="Q94">
        <f t="shared" si="99"/>
        <v>56</v>
      </c>
      <c r="R94">
        <f t="shared" si="100"/>
        <v>56</v>
      </c>
      <c r="S94">
        <f t="shared" si="101"/>
        <v>28</v>
      </c>
      <c r="T94">
        <f t="shared" si="9"/>
        <v>0</v>
      </c>
      <c r="U94" t="str">
        <f t="shared" si="86"/>
        <v/>
      </c>
      <c r="V94" t="str">
        <f t="shared" si="87"/>
        <v/>
      </c>
      <c r="W94" t="str">
        <f t="shared" si="88"/>
        <v/>
      </c>
      <c r="X94" t="str">
        <f t="shared" si="89"/>
        <v/>
      </c>
      <c r="Y94" t="str">
        <f t="shared" si="90"/>
        <v/>
      </c>
      <c r="Z94" t="str">
        <f t="shared" si="91"/>
        <v/>
      </c>
      <c r="AA94" t="str">
        <f t="shared" si="92"/>
        <v/>
      </c>
      <c r="AB94" t="str">
        <f t="shared" si="93"/>
        <v/>
      </c>
      <c r="AC94" t="str">
        <f t="shared" si="94"/>
        <v/>
      </c>
      <c r="AD94" t="str">
        <f t="shared" si="95"/>
        <v/>
      </c>
      <c r="AE94" t="str">
        <f t="shared" si="96"/>
        <v/>
      </c>
      <c r="AF94" t="str">
        <f t="shared" si="97"/>
        <v/>
      </c>
      <c r="AG94">
        <v>88</v>
      </c>
    </row>
    <row r="95" spans="11:33" ht="14.25" customHeight="1" x14ac:dyDescent="0.15">
      <c r="K95">
        <v>89</v>
      </c>
      <c r="L95" t="str">
        <f>IF(K95&lt;=K$6,VLOOKUP(K95,申込一覧表!AA:AB,2,0),"")</f>
        <v/>
      </c>
      <c r="M95">
        <f>IF(K95&lt;=K$6,VLOOKUP(K95,申込一覧表!AA:AC,1,0),0)</f>
        <v>0</v>
      </c>
      <c r="N95" s="24" t="str">
        <f t="shared" si="8"/>
        <v/>
      </c>
      <c r="O95" t="str">
        <f>IF(K95&lt;=K$6,VLOOKUP(K95,申込一覧表!AA:AH,8,0),"")</f>
        <v/>
      </c>
      <c r="P95" t="str">
        <f>IF(K95&lt;=K$6,VLOOKUP(K95,申込一覧表!AA:AE,5,0),"")</f>
        <v/>
      </c>
      <c r="Q95">
        <f t="shared" si="99"/>
        <v>56</v>
      </c>
      <c r="R95">
        <f t="shared" si="100"/>
        <v>56</v>
      </c>
      <c r="S95">
        <f t="shared" si="101"/>
        <v>28</v>
      </c>
      <c r="T95">
        <f t="shared" si="9"/>
        <v>0</v>
      </c>
      <c r="U95" t="str">
        <f t="shared" si="86"/>
        <v/>
      </c>
      <c r="V95" t="str">
        <f t="shared" si="87"/>
        <v/>
      </c>
      <c r="W95" t="str">
        <f t="shared" si="88"/>
        <v/>
      </c>
      <c r="X95" t="str">
        <f t="shared" si="89"/>
        <v/>
      </c>
      <c r="Y95" t="str">
        <f t="shared" si="90"/>
        <v/>
      </c>
      <c r="Z95" t="str">
        <f t="shared" si="91"/>
        <v/>
      </c>
      <c r="AA95" t="str">
        <f t="shared" si="92"/>
        <v/>
      </c>
      <c r="AB95" t="str">
        <f t="shared" si="93"/>
        <v/>
      </c>
      <c r="AC95" t="str">
        <f t="shared" si="94"/>
        <v/>
      </c>
      <c r="AD95" t="str">
        <f t="shared" si="95"/>
        <v/>
      </c>
      <c r="AE95" t="str">
        <f t="shared" si="96"/>
        <v/>
      </c>
      <c r="AF95" t="str">
        <f t="shared" si="97"/>
        <v/>
      </c>
      <c r="AG95">
        <v>89</v>
      </c>
    </row>
    <row r="96" spans="11:33" ht="14.25" customHeight="1" x14ac:dyDescent="0.15">
      <c r="K96">
        <v>90</v>
      </c>
      <c r="L96" t="str">
        <f>IF(K96&lt;=K$6,VLOOKUP(K96,申込一覧表!AA:AB,2,0),"")</f>
        <v/>
      </c>
      <c r="M96">
        <f>IF(K96&lt;=K$6,VLOOKUP(K96,申込一覧表!AA:AC,1,0),0)</f>
        <v>0</v>
      </c>
      <c r="N96" s="24" t="str">
        <f t="shared" si="8"/>
        <v/>
      </c>
      <c r="O96" t="str">
        <f>IF(K96&lt;=K$6,VLOOKUP(K96,申込一覧表!AA:AH,8,0),"")</f>
        <v/>
      </c>
      <c r="P96" t="str">
        <f>IF(K96&lt;=K$6,VLOOKUP(K96,申込一覧表!AA:AE,5,0),"")</f>
        <v/>
      </c>
      <c r="Q96">
        <f t="shared" si="99"/>
        <v>56</v>
      </c>
      <c r="R96">
        <f t="shared" si="100"/>
        <v>56</v>
      </c>
      <c r="S96">
        <f t="shared" si="101"/>
        <v>28</v>
      </c>
      <c r="T96">
        <f t="shared" si="9"/>
        <v>0</v>
      </c>
      <c r="U96" t="str">
        <f t="shared" si="86"/>
        <v/>
      </c>
      <c r="V96" t="str">
        <f t="shared" si="87"/>
        <v/>
      </c>
      <c r="W96" t="str">
        <f t="shared" si="88"/>
        <v/>
      </c>
      <c r="X96" t="str">
        <f t="shared" si="89"/>
        <v/>
      </c>
      <c r="Y96" t="str">
        <f t="shared" si="90"/>
        <v/>
      </c>
      <c r="Z96" t="str">
        <f t="shared" si="91"/>
        <v/>
      </c>
      <c r="AA96" t="str">
        <f t="shared" si="92"/>
        <v/>
      </c>
      <c r="AB96" t="str">
        <f t="shared" si="93"/>
        <v/>
      </c>
      <c r="AC96" t="str">
        <f t="shared" si="94"/>
        <v/>
      </c>
      <c r="AD96" t="str">
        <f t="shared" si="95"/>
        <v/>
      </c>
      <c r="AE96" t="str">
        <f t="shared" si="96"/>
        <v/>
      </c>
      <c r="AF96" t="str">
        <f t="shared" si="97"/>
        <v/>
      </c>
      <c r="AG96">
        <v>90</v>
      </c>
    </row>
    <row r="97" spans="11:33" ht="14.25" customHeight="1" x14ac:dyDescent="0.15">
      <c r="K97">
        <v>91</v>
      </c>
      <c r="L97" t="str">
        <f>IF(K97&lt;=K$6,VLOOKUP(K97,申込一覧表!AA:AB,2,0),"")</f>
        <v/>
      </c>
      <c r="M97">
        <f>IF(K97&lt;=K$6,VLOOKUP(K97,申込一覧表!AA:AC,1,0),0)</f>
        <v>0</v>
      </c>
      <c r="N97" s="24" t="str">
        <f t="shared" si="8"/>
        <v/>
      </c>
      <c r="O97" t="str">
        <f>IF(K97&lt;=K$6,VLOOKUP(K97,申込一覧表!AA:AH,8,0),"")</f>
        <v/>
      </c>
      <c r="P97" t="str">
        <f>IF(K97&lt;=K$6,VLOOKUP(K97,申込一覧表!AA:AE,5,0),"")</f>
        <v/>
      </c>
      <c r="Q97">
        <f t="shared" si="99"/>
        <v>56</v>
      </c>
      <c r="R97">
        <f t="shared" si="100"/>
        <v>56</v>
      </c>
      <c r="S97">
        <f t="shared" si="101"/>
        <v>28</v>
      </c>
      <c r="T97">
        <f t="shared" si="9"/>
        <v>0</v>
      </c>
      <c r="U97" t="str">
        <f t="shared" si="86"/>
        <v/>
      </c>
      <c r="V97" t="str">
        <f t="shared" si="87"/>
        <v/>
      </c>
      <c r="W97" t="str">
        <f t="shared" si="88"/>
        <v/>
      </c>
      <c r="X97" t="str">
        <f t="shared" si="89"/>
        <v/>
      </c>
      <c r="Y97" t="str">
        <f t="shared" si="90"/>
        <v/>
      </c>
      <c r="Z97" t="str">
        <f t="shared" si="91"/>
        <v/>
      </c>
      <c r="AA97" t="str">
        <f t="shared" si="92"/>
        <v/>
      </c>
      <c r="AB97" t="str">
        <f t="shared" si="93"/>
        <v/>
      </c>
      <c r="AC97" t="str">
        <f t="shared" si="94"/>
        <v/>
      </c>
      <c r="AD97" t="str">
        <f t="shared" si="95"/>
        <v/>
      </c>
      <c r="AE97" t="str">
        <f t="shared" si="96"/>
        <v/>
      </c>
      <c r="AF97" t="str">
        <f t="shared" si="97"/>
        <v/>
      </c>
      <c r="AG97">
        <v>91</v>
      </c>
    </row>
    <row r="98" spans="11:33" ht="14.25" customHeight="1" x14ac:dyDescent="0.15">
      <c r="K98">
        <v>92</v>
      </c>
      <c r="L98" t="str">
        <f>IF(K98&lt;=K$6,VLOOKUP(K98,申込一覧表!AA:AB,2,0),"")</f>
        <v/>
      </c>
      <c r="M98">
        <f>IF(K98&lt;=K$6,VLOOKUP(K98,申込一覧表!AA:AC,1,0),0)</f>
        <v>0</v>
      </c>
      <c r="N98" s="24" t="str">
        <f t="shared" si="8"/>
        <v/>
      </c>
      <c r="O98" t="str">
        <f>IF(K98&lt;=K$6,VLOOKUP(K98,申込一覧表!AA:AH,8,0),"")</f>
        <v/>
      </c>
      <c r="P98" t="str">
        <f>IF(K98&lt;=K$6,VLOOKUP(K98,申込一覧表!AA:AE,5,0),"")</f>
        <v/>
      </c>
      <c r="Q98">
        <f t="shared" si="99"/>
        <v>56</v>
      </c>
      <c r="R98">
        <f t="shared" si="100"/>
        <v>56</v>
      </c>
      <c r="S98">
        <f t="shared" si="101"/>
        <v>28</v>
      </c>
      <c r="T98">
        <f t="shared" si="9"/>
        <v>0</v>
      </c>
      <c r="U98" t="str">
        <f t="shared" si="86"/>
        <v/>
      </c>
      <c r="V98" t="str">
        <f t="shared" si="87"/>
        <v/>
      </c>
      <c r="W98" t="str">
        <f t="shared" si="88"/>
        <v/>
      </c>
      <c r="X98" t="str">
        <f t="shared" si="89"/>
        <v/>
      </c>
      <c r="Y98" t="str">
        <f t="shared" si="90"/>
        <v/>
      </c>
      <c r="Z98" t="str">
        <f t="shared" si="91"/>
        <v/>
      </c>
      <c r="AA98" t="str">
        <f t="shared" si="92"/>
        <v/>
      </c>
      <c r="AB98" t="str">
        <f t="shared" si="93"/>
        <v/>
      </c>
      <c r="AC98" t="str">
        <f t="shared" si="94"/>
        <v/>
      </c>
      <c r="AD98" t="str">
        <f t="shared" si="95"/>
        <v/>
      </c>
      <c r="AE98" t="str">
        <f t="shared" si="96"/>
        <v/>
      </c>
      <c r="AF98" t="str">
        <f t="shared" si="97"/>
        <v/>
      </c>
      <c r="AG98">
        <v>92</v>
      </c>
    </row>
    <row r="99" spans="11:33" ht="14.25" customHeight="1" x14ac:dyDescent="0.15">
      <c r="K99">
        <v>93</v>
      </c>
      <c r="L99" t="str">
        <f>IF(K99&lt;=K$6,VLOOKUP(K99,申込一覧表!AA:AB,2,0),"")</f>
        <v/>
      </c>
      <c r="M99">
        <f>IF(K99&lt;=K$6,VLOOKUP(K99,申込一覧表!AA:AC,1,0),0)</f>
        <v>0</v>
      </c>
      <c r="N99" s="24" t="str">
        <f t="shared" si="8"/>
        <v/>
      </c>
      <c r="O99" t="str">
        <f>IF(K99&lt;=K$6,VLOOKUP(K99,申込一覧表!AA:AH,8,0),"")</f>
        <v/>
      </c>
      <c r="P99" t="str">
        <f>IF(K99&lt;=K$6,VLOOKUP(K99,申込一覧表!AA:AE,5,0),"")</f>
        <v/>
      </c>
      <c r="Q99">
        <f t="shared" si="99"/>
        <v>56</v>
      </c>
      <c r="R99">
        <f t="shared" si="100"/>
        <v>56</v>
      </c>
      <c r="S99">
        <f t="shared" si="101"/>
        <v>28</v>
      </c>
      <c r="T99">
        <f t="shared" si="9"/>
        <v>0</v>
      </c>
      <c r="U99" t="str">
        <f t="shared" si="86"/>
        <v/>
      </c>
      <c r="V99" t="str">
        <f t="shared" si="87"/>
        <v/>
      </c>
      <c r="W99" t="str">
        <f t="shared" si="88"/>
        <v/>
      </c>
      <c r="X99" t="str">
        <f t="shared" si="89"/>
        <v/>
      </c>
      <c r="Y99" t="str">
        <f t="shared" si="90"/>
        <v/>
      </c>
      <c r="Z99" t="str">
        <f t="shared" si="91"/>
        <v/>
      </c>
      <c r="AA99" t="str">
        <f t="shared" si="92"/>
        <v/>
      </c>
      <c r="AB99" t="str">
        <f t="shared" si="93"/>
        <v/>
      </c>
      <c r="AC99" t="str">
        <f t="shared" si="94"/>
        <v/>
      </c>
      <c r="AD99" t="str">
        <f t="shared" si="95"/>
        <v/>
      </c>
      <c r="AE99" t="str">
        <f t="shared" si="96"/>
        <v/>
      </c>
      <c r="AF99" t="str">
        <f t="shared" si="97"/>
        <v/>
      </c>
      <c r="AG99">
        <v>93</v>
      </c>
    </row>
    <row r="100" spans="11:33" ht="14.25" customHeight="1" x14ac:dyDescent="0.15">
      <c r="K100">
        <v>94</v>
      </c>
      <c r="L100" t="str">
        <f>IF(K100&lt;=K$6,VLOOKUP(K100,申込一覧表!AA:AB,2,0),"")</f>
        <v/>
      </c>
      <c r="M100">
        <f>IF(K100&lt;=K$6,VLOOKUP(K100,申込一覧表!AA:AC,1,0),0)</f>
        <v>0</v>
      </c>
      <c r="N100" s="24" t="str">
        <f t="shared" si="8"/>
        <v/>
      </c>
      <c r="O100" t="str">
        <f>IF(K100&lt;=K$6,VLOOKUP(K100,申込一覧表!AA:AH,8,0),"")</f>
        <v/>
      </c>
      <c r="P100" t="str">
        <f>IF(K100&lt;=K$6,VLOOKUP(K100,申込一覧表!AA:AE,5,0),"")</f>
        <v/>
      </c>
      <c r="Q100">
        <f t="shared" si="99"/>
        <v>56</v>
      </c>
      <c r="R100">
        <f t="shared" si="100"/>
        <v>56</v>
      </c>
      <c r="S100">
        <f t="shared" si="101"/>
        <v>28</v>
      </c>
      <c r="T100">
        <f t="shared" si="9"/>
        <v>0</v>
      </c>
      <c r="U100" t="str">
        <f t="shared" si="86"/>
        <v/>
      </c>
      <c r="V100" t="str">
        <f t="shared" si="87"/>
        <v/>
      </c>
      <c r="W100" t="str">
        <f t="shared" si="88"/>
        <v/>
      </c>
      <c r="X100" t="str">
        <f t="shared" si="89"/>
        <v/>
      </c>
      <c r="Y100" t="str">
        <f t="shared" si="90"/>
        <v/>
      </c>
      <c r="Z100" t="str">
        <f t="shared" si="91"/>
        <v/>
      </c>
      <c r="AA100" t="str">
        <f t="shared" si="92"/>
        <v/>
      </c>
      <c r="AB100" t="str">
        <f t="shared" si="93"/>
        <v/>
      </c>
      <c r="AC100" t="str">
        <f t="shared" si="94"/>
        <v/>
      </c>
      <c r="AD100" t="str">
        <f t="shared" si="95"/>
        <v/>
      </c>
      <c r="AE100" t="str">
        <f t="shared" si="96"/>
        <v/>
      </c>
      <c r="AF100" t="str">
        <f t="shared" si="97"/>
        <v/>
      </c>
      <c r="AG100">
        <v>94</v>
      </c>
    </row>
    <row r="101" spans="11:33" ht="14.25" customHeight="1" x14ac:dyDescent="0.15">
      <c r="K101">
        <v>95</v>
      </c>
      <c r="L101" t="str">
        <f>IF(K101&lt;=K$6,VLOOKUP(K101,申込一覧表!AA:AB,2,0),"")</f>
        <v/>
      </c>
      <c r="M101">
        <f>IF(K101&lt;=K$6,VLOOKUP(K101,申込一覧表!AA:AC,1,0),0)</f>
        <v>0</v>
      </c>
      <c r="N101" s="24" t="str">
        <f t="shared" si="8"/>
        <v/>
      </c>
      <c r="O101" t="str">
        <f>IF(K101&lt;=K$6,VLOOKUP(K101,申込一覧表!AA:AH,8,0),"")</f>
        <v/>
      </c>
      <c r="P101" t="str">
        <f>IF(K101&lt;=K$6,VLOOKUP(K101,申込一覧表!AA:AE,5,0),"")</f>
        <v/>
      </c>
      <c r="Q101">
        <f t="shared" si="99"/>
        <v>56</v>
      </c>
      <c r="R101">
        <f t="shared" si="100"/>
        <v>56</v>
      </c>
      <c r="S101">
        <f t="shared" si="101"/>
        <v>28</v>
      </c>
      <c r="T101">
        <f t="shared" si="9"/>
        <v>0</v>
      </c>
      <c r="U101" t="str">
        <f t="shared" si="86"/>
        <v/>
      </c>
      <c r="V101" t="str">
        <f t="shared" si="87"/>
        <v/>
      </c>
      <c r="W101" t="str">
        <f t="shared" si="88"/>
        <v/>
      </c>
      <c r="X101" t="str">
        <f t="shared" si="89"/>
        <v/>
      </c>
      <c r="Y101" t="str">
        <f t="shared" si="90"/>
        <v/>
      </c>
      <c r="Z101" t="str">
        <f t="shared" si="91"/>
        <v/>
      </c>
      <c r="AA101" t="str">
        <f t="shared" si="92"/>
        <v/>
      </c>
      <c r="AB101" t="str">
        <f t="shared" si="93"/>
        <v/>
      </c>
      <c r="AC101" t="str">
        <f t="shared" si="94"/>
        <v/>
      </c>
      <c r="AD101" t="str">
        <f t="shared" si="95"/>
        <v/>
      </c>
      <c r="AE101" t="str">
        <f t="shared" si="96"/>
        <v/>
      </c>
      <c r="AF101" t="str">
        <f t="shared" si="97"/>
        <v/>
      </c>
      <c r="AG101">
        <v>95</v>
      </c>
    </row>
    <row r="102" spans="11:33" ht="14.25" customHeight="1" x14ac:dyDescent="0.15">
      <c r="K102">
        <v>96</v>
      </c>
      <c r="L102" t="str">
        <f>IF(K102&lt;=K$6,VLOOKUP(K102,申込一覧表!AA:AB,2,0),"")</f>
        <v/>
      </c>
      <c r="M102">
        <f>IF(K102&lt;=K$6,VLOOKUP(K102,申込一覧表!AA:AC,1,0),0)</f>
        <v>0</v>
      </c>
      <c r="N102" s="24" t="str">
        <f t="shared" si="8"/>
        <v/>
      </c>
      <c r="O102" t="str">
        <f>IF(K102&lt;=K$6,VLOOKUP(K102,申込一覧表!AA:AH,8,0),"")</f>
        <v/>
      </c>
      <c r="P102" t="str">
        <f>IF(K102&lt;=K$6,VLOOKUP(K102,申込一覧表!AA:AE,5,0),"")</f>
        <v/>
      </c>
      <c r="Q102">
        <f t="shared" si="99"/>
        <v>56</v>
      </c>
      <c r="R102">
        <f t="shared" si="100"/>
        <v>56</v>
      </c>
      <c r="S102">
        <f t="shared" si="101"/>
        <v>28</v>
      </c>
      <c r="T102">
        <f t="shared" si="9"/>
        <v>0</v>
      </c>
      <c r="U102" t="str">
        <f t="shared" si="86"/>
        <v/>
      </c>
      <c r="V102" t="str">
        <f t="shared" si="87"/>
        <v/>
      </c>
      <c r="W102" t="str">
        <f t="shared" si="88"/>
        <v/>
      </c>
      <c r="X102" t="str">
        <f t="shared" si="89"/>
        <v/>
      </c>
      <c r="Y102" t="str">
        <f t="shared" si="90"/>
        <v/>
      </c>
      <c r="Z102" t="str">
        <f t="shared" si="91"/>
        <v/>
      </c>
      <c r="AA102" t="str">
        <f t="shared" si="92"/>
        <v/>
      </c>
      <c r="AB102" t="str">
        <f t="shared" si="93"/>
        <v/>
      </c>
      <c r="AC102" t="str">
        <f t="shared" si="94"/>
        <v/>
      </c>
      <c r="AD102" t="str">
        <f t="shared" si="95"/>
        <v/>
      </c>
      <c r="AE102" t="str">
        <f t="shared" si="96"/>
        <v/>
      </c>
      <c r="AF102" t="str">
        <f t="shared" si="97"/>
        <v/>
      </c>
      <c r="AG102">
        <v>96</v>
      </c>
    </row>
    <row r="103" spans="11:33" ht="14.25" customHeight="1" x14ac:dyDescent="0.15">
      <c r="K103">
        <v>97</v>
      </c>
      <c r="L103" t="str">
        <f>IF(K103&lt;=K$6,VLOOKUP(K103,申込一覧表!AA:AB,2,0),"")</f>
        <v/>
      </c>
      <c r="M103">
        <f>IF(K103&lt;=K$6,VLOOKUP(K103,申込一覧表!AA:AC,1,0),0)</f>
        <v>0</v>
      </c>
      <c r="N103" s="24" t="str">
        <f t="shared" si="8"/>
        <v/>
      </c>
      <c r="O103" t="str">
        <f>IF(K103&lt;=K$6,VLOOKUP(K103,申込一覧表!AA:AH,8,0),"")</f>
        <v/>
      </c>
      <c r="P103" t="str">
        <f>IF(K103&lt;=K$6,VLOOKUP(K103,申込一覧表!AA:AE,5,0),"")</f>
        <v/>
      </c>
      <c r="Q103">
        <f t="shared" si="99"/>
        <v>56</v>
      </c>
      <c r="R103">
        <f t="shared" si="100"/>
        <v>56</v>
      </c>
      <c r="S103">
        <f t="shared" si="101"/>
        <v>28</v>
      </c>
      <c r="T103">
        <f t="shared" si="9"/>
        <v>0</v>
      </c>
      <c r="U103" t="str">
        <f t="shared" si="86"/>
        <v/>
      </c>
      <c r="V103" t="str">
        <f t="shared" si="87"/>
        <v/>
      </c>
      <c r="W103" t="str">
        <f t="shared" si="88"/>
        <v/>
      </c>
      <c r="X103" t="str">
        <f t="shared" si="89"/>
        <v/>
      </c>
      <c r="Y103" t="str">
        <f t="shared" si="90"/>
        <v/>
      </c>
      <c r="Z103" t="str">
        <f t="shared" si="91"/>
        <v/>
      </c>
      <c r="AA103" t="str">
        <f t="shared" si="92"/>
        <v/>
      </c>
      <c r="AB103" t="str">
        <f t="shared" si="93"/>
        <v/>
      </c>
      <c r="AC103" t="str">
        <f t="shared" si="94"/>
        <v/>
      </c>
      <c r="AD103" t="str">
        <f t="shared" si="95"/>
        <v/>
      </c>
      <c r="AE103" t="str">
        <f t="shared" si="96"/>
        <v/>
      </c>
      <c r="AF103" t="str">
        <f t="shared" si="97"/>
        <v/>
      </c>
      <c r="AG103">
        <v>97</v>
      </c>
    </row>
    <row r="104" spans="11:33" ht="14.25" customHeight="1" x14ac:dyDescent="0.15">
      <c r="K104">
        <v>98</v>
      </c>
      <c r="L104" t="str">
        <f>IF(K104&lt;=K$6,VLOOKUP(K104,申込一覧表!AA:AB,2,0),"")</f>
        <v/>
      </c>
      <c r="M104">
        <f>IF(K104&lt;=K$6,VLOOKUP(K104,申込一覧表!AA:AC,1,0),0)</f>
        <v>0</v>
      </c>
      <c r="N104" s="24" t="str">
        <f t="shared" si="8"/>
        <v/>
      </c>
      <c r="O104" t="str">
        <f>IF(K104&lt;=K$6,VLOOKUP(K104,申込一覧表!AA:AH,8,0),"")</f>
        <v/>
      </c>
      <c r="P104" t="str">
        <f>IF(K104&lt;=K$6,VLOOKUP(K104,申込一覧表!AA:AE,5,0),"")</f>
        <v/>
      </c>
      <c r="Q104">
        <f t="shared" si="99"/>
        <v>56</v>
      </c>
      <c r="R104">
        <f t="shared" si="100"/>
        <v>56</v>
      </c>
      <c r="S104">
        <f t="shared" si="101"/>
        <v>28</v>
      </c>
      <c r="T104">
        <f t="shared" si="9"/>
        <v>0</v>
      </c>
      <c r="U104" t="str">
        <f t="shared" si="86"/>
        <v/>
      </c>
      <c r="V104" t="str">
        <f t="shared" si="87"/>
        <v/>
      </c>
      <c r="W104" t="str">
        <f t="shared" si="88"/>
        <v/>
      </c>
      <c r="X104" t="str">
        <f t="shared" si="89"/>
        <v/>
      </c>
      <c r="Y104" t="str">
        <f t="shared" si="90"/>
        <v/>
      </c>
      <c r="Z104" t="str">
        <f t="shared" si="91"/>
        <v/>
      </c>
      <c r="AA104" t="str">
        <f t="shared" si="92"/>
        <v/>
      </c>
      <c r="AB104" t="str">
        <f t="shared" si="93"/>
        <v/>
      </c>
      <c r="AC104" t="str">
        <f t="shared" si="94"/>
        <v/>
      </c>
      <c r="AD104" t="str">
        <f t="shared" si="95"/>
        <v/>
      </c>
      <c r="AE104" t="str">
        <f t="shared" si="96"/>
        <v/>
      </c>
      <c r="AF104" t="str">
        <f t="shared" si="97"/>
        <v/>
      </c>
      <c r="AG104">
        <v>98</v>
      </c>
    </row>
    <row r="105" spans="11:33" ht="14.25" customHeight="1" x14ac:dyDescent="0.15">
      <c r="K105">
        <v>99</v>
      </c>
      <c r="L105" t="str">
        <f>IF(K105&lt;=K$6,VLOOKUP(K105,申込一覧表!AA:AB,2,0),"")</f>
        <v/>
      </c>
      <c r="M105">
        <f>IF(K105&lt;=K$6,VLOOKUP(K105,申込一覧表!AA:AC,1,0),0)</f>
        <v>0</v>
      </c>
      <c r="N105" s="24" t="str">
        <f t="shared" si="8"/>
        <v/>
      </c>
      <c r="O105" t="str">
        <f>IF(K105&lt;=K$6,VLOOKUP(K105,申込一覧表!AA:AH,8,0),"")</f>
        <v/>
      </c>
      <c r="P105" t="str">
        <f>IF(K105&lt;=K$6,VLOOKUP(K105,申込一覧表!AA:AE,5,0),"")</f>
        <v/>
      </c>
      <c r="Q105">
        <f t="shared" si="99"/>
        <v>56</v>
      </c>
      <c r="R105">
        <f t="shared" si="100"/>
        <v>56</v>
      </c>
      <c r="S105">
        <f t="shared" si="101"/>
        <v>28</v>
      </c>
      <c r="T105">
        <f t="shared" si="9"/>
        <v>0</v>
      </c>
      <c r="U105" t="str">
        <f t="shared" si="86"/>
        <v/>
      </c>
      <c r="V105" t="str">
        <f t="shared" si="87"/>
        <v/>
      </c>
      <c r="W105" t="str">
        <f t="shared" si="88"/>
        <v/>
      </c>
      <c r="X105" t="str">
        <f t="shared" si="89"/>
        <v/>
      </c>
      <c r="Y105" t="str">
        <f t="shared" si="90"/>
        <v/>
      </c>
      <c r="Z105" t="str">
        <f t="shared" si="91"/>
        <v/>
      </c>
      <c r="AA105" t="str">
        <f t="shared" si="92"/>
        <v/>
      </c>
      <c r="AB105" t="str">
        <f t="shared" si="93"/>
        <v/>
      </c>
      <c r="AC105" t="str">
        <f t="shared" si="94"/>
        <v/>
      </c>
      <c r="AD105" t="str">
        <f t="shared" si="95"/>
        <v/>
      </c>
      <c r="AE105" t="str">
        <f t="shared" si="96"/>
        <v/>
      </c>
      <c r="AF105" t="str">
        <f t="shared" si="97"/>
        <v/>
      </c>
      <c r="AG105">
        <v>99</v>
      </c>
    </row>
    <row r="106" spans="11:33" ht="14.25" customHeight="1" x14ac:dyDescent="0.15">
      <c r="K106">
        <v>100</v>
      </c>
      <c r="L106" t="str">
        <f>IF(K106&lt;=K$6,VLOOKUP(K106,申込一覧表!AA:AB,2,0),"")</f>
        <v/>
      </c>
      <c r="M106">
        <f>IF(K106&lt;=K$6,VLOOKUP(K106,申込一覧表!AA:AC,1,0),0)</f>
        <v>0</v>
      </c>
      <c r="N106" s="24" t="str">
        <f t="shared" si="8"/>
        <v/>
      </c>
      <c r="O106" t="str">
        <f>IF(K106&lt;=K$6,VLOOKUP(K106,申込一覧表!AA:AH,8,0),"")</f>
        <v/>
      </c>
      <c r="P106" t="str">
        <f>IF(K106&lt;=K$6,VLOOKUP(K106,申込一覧表!AA:AE,5,0),"")</f>
        <v/>
      </c>
      <c r="Q106">
        <f t="shared" si="99"/>
        <v>56</v>
      </c>
      <c r="R106">
        <f t="shared" si="100"/>
        <v>56</v>
      </c>
      <c r="S106">
        <f t="shared" si="101"/>
        <v>28</v>
      </c>
      <c r="T106">
        <f t="shared" si="9"/>
        <v>0</v>
      </c>
      <c r="U106" t="str">
        <f t="shared" si="86"/>
        <v/>
      </c>
      <c r="V106" t="str">
        <f t="shared" si="87"/>
        <v/>
      </c>
      <c r="W106" t="str">
        <f t="shared" si="88"/>
        <v/>
      </c>
      <c r="X106" t="str">
        <f t="shared" si="89"/>
        <v/>
      </c>
      <c r="Y106" t="str">
        <f t="shared" si="90"/>
        <v/>
      </c>
      <c r="Z106" t="str">
        <f t="shared" si="91"/>
        <v/>
      </c>
      <c r="AA106" t="str">
        <f t="shared" si="92"/>
        <v/>
      </c>
      <c r="AB106" t="str">
        <f t="shared" si="93"/>
        <v/>
      </c>
      <c r="AC106" t="str">
        <f t="shared" si="94"/>
        <v/>
      </c>
      <c r="AD106" t="str">
        <f t="shared" si="95"/>
        <v/>
      </c>
      <c r="AE106" t="str">
        <f t="shared" si="96"/>
        <v/>
      </c>
      <c r="AF106" t="str">
        <f t="shared" si="97"/>
        <v/>
      </c>
      <c r="AG106">
        <v>100</v>
      </c>
    </row>
    <row r="107" spans="11:33" ht="14.25" customHeight="1" x14ac:dyDescent="0.15">
      <c r="K107">
        <v>101</v>
      </c>
      <c r="L107" t="str">
        <f>IF(K107&lt;=K$6,VLOOKUP(K107,申込一覧表!AA:AB,2,0),"")</f>
        <v/>
      </c>
      <c r="M107">
        <f>IF(K107&lt;=K$6,VLOOKUP(K107,申込一覧表!AA:AC,1,0),0)</f>
        <v>0</v>
      </c>
      <c r="N107" s="24" t="str">
        <f t="shared" si="8"/>
        <v/>
      </c>
      <c r="O107" t="str">
        <f>IF(K107&lt;=K$6,VLOOKUP(K107,申込一覧表!AA:AH,8,0),"")</f>
        <v/>
      </c>
      <c r="P107" t="str">
        <f>IF(K107&lt;=K$6,VLOOKUP(K107,申込一覧表!AA:AE,5,0),"")</f>
        <v/>
      </c>
      <c r="Q107">
        <f t="shared" si="50"/>
        <v>56</v>
      </c>
      <c r="R107">
        <f t="shared" si="51"/>
        <v>56</v>
      </c>
      <c r="S107">
        <f t="shared" si="64"/>
        <v>28</v>
      </c>
      <c r="T107">
        <f t="shared" si="9"/>
        <v>0</v>
      </c>
      <c r="U107" t="str">
        <f t="shared" si="86"/>
        <v/>
      </c>
      <c r="V107" t="str">
        <f t="shared" si="87"/>
        <v/>
      </c>
      <c r="W107" t="str">
        <f t="shared" si="88"/>
        <v/>
      </c>
      <c r="X107" t="str">
        <f t="shared" si="89"/>
        <v/>
      </c>
      <c r="Y107" t="str">
        <f t="shared" si="90"/>
        <v/>
      </c>
      <c r="Z107" t="str">
        <f t="shared" si="91"/>
        <v/>
      </c>
      <c r="AA107" t="str">
        <f t="shared" si="92"/>
        <v/>
      </c>
      <c r="AB107" t="str">
        <f t="shared" si="93"/>
        <v/>
      </c>
      <c r="AC107" t="str">
        <f t="shared" si="94"/>
        <v/>
      </c>
      <c r="AD107" t="str">
        <f t="shared" si="95"/>
        <v/>
      </c>
      <c r="AE107" t="str">
        <f t="shared" si="96"/>
        <v/>
      </c>
      <c r="AF107" t="str">
        <f t="shared" si="97"/>
        <v/>
      </c>
      <c r="AG107">
        <v>101</v>
      </c>
    </row>
    <row r="108" spans="11:33" ht="14.25" customHeight="1" x14ac:dyDescent="0.15">
      <c r="K108">
        <v>102</v>
      </c>
      <c r="L108" t="str">
        <f>IF(K108&lt;=K$6,VLOOKUP(K108,申込一覧表!AA:AB,2,0),"")</f>
        <v/>
      </c>
      <c r="M108">
        <f>IF(K108&lt;=K$6,VLOOKUP(K108,申込一覧表!AA:AC,1,0),0)</f>
        <v>0</v>
      </c>
      <c r="N108" s="24" t="str">
        <f t="shared" si="8"/>
        <v/>
      </c>
      <c r="O108" t="str">
        <f>IF(K108&lt;=K$6,VLOOKUP(K108,申込一覧表!AA:AH,8,0),"")</f>
        <v/>
      </c>
      <c r="P108" t="str">
        <f>IF(K108&lt;=K$6,VLOOKUP(K108,申込一覧表!AA:AE,5,0),"")</f>
        <v/>
      </c>
      <c r="Q108">
        <f t="shared" si="50"/>
        <v>56</v>
      </c>
      <c r="R108">
        <f t="shared" si="51"/>
        <v>56</v>
      </c>
      <c r="S108">
        <f t="shared" si="64"/>
        <v>28</v>
      </c>
      <c r="T108">
        <f t="shared" si="9"/>
        <v>0</v>
      </c>
      <c r="U108" t="str">
        <f t="shared" si="86"/>
        <v/>
      </c>
      <c r="V108" t="str">
        <f t="shared" si="87"/>
        <v/>
      </c>
      <c r="W108" t="str">
        <f t="shared" si="88"/>
        <v/>
      </c>
      <c r="X108" t="str">
        <f t="shared" si="89"/>
        <v/>
      </c>
      <c r="Y108" t="str">
        <f t="shared" si="90"/>
        <v/>
      </c>
      <c r="Z108" t="str">
        <f t="shared" si="91"/>
        <v/>
      </c>
      <c r="AA108" t="str">
        <f t="shared" si="92"/>
        <v/>
      </c>
      <c r="AB108" t="str">
        <f t="shared" si="93"/>
        <v/>
      </c>
      <c r="AC108" t="str">
        <f t="shared" si="94"/>
        <v/>
      </c>
      <c r="AD108" t="str">
        <f t="shared" si="95"/>
        <v/>
      </c>
      <c r="AE108" t="str">
        <f t="shared" si="96"/>
        <v/>
      </c>
      <c r="AF108" t="str">
        <f t="shared" si="97"/>
        <v/>
      </c>
      <c r="AG108">
        <v>102</v>
      </c>
    </row>
    <row r="109" spans="11:33" ht="14.25" customHeight="1" x14ac:dyDescent="0.15">
      <c r="K109">
        <v>103</v>
      </c>
      <c r="L109" t="str">
        <f>IF(K109&lt;=K$6,VLOOKUP(K109,申込一覧表!AA:AB,2,0),"")</f>
        <v/>
      </c>
      <c r="M109">
        <f>IF(K109&lt;=K$6,VLOOKUP(K109,申込一覧表!AA:AC,1,0),0)</f>
        <v>0</v>
      </c>
      <c r="N109" s="24" t="str">
        <f t="shared" si="8"/>
        <v/>
      </c>
      <c r="O109" t="str">
        <f>IF(K109&lt;=K$6,VLOOKUP(K109,申込一覧表!AA:AH,8,0),"")</f>
        <v/>
      </c>
      <c r="P109" t="str">
        <f>IF(K109&lt;=K$6,VLOOKUP(K109,申込一覧表!AA:AE,5,0),"")</f>
        <v/>
      </c>
      <c r="Q109">
        <f t="shared" si="50"/>
        <v>56</v>
      </c>
      <c r="R109">
        <f t="shared" si="51"/>
        <v>56</v>
      </c>
      <c r="S109">
        <f t="shared" si="64"/>
        <v>28</v>
      </c>
      <c r="T109">
        <f t="shared" si="9"/>
        <v>0</v>
      </c>
      <c r="U109" t="str">
        <f t="shared" si="86"/>
        <v/>
      </c>
      <c r="V109" t="str">
        <f t="shared" si="87"/>
        <v/>
      </c>
      <c r="W109" t="str">
        <f t="shared" si="88"/>
        <v/>
      </c>
      <c r="X109" t="str">
        <f t="shared" si="89"/>
        <v/>
      </c>
      <c r="Y109" t="str">
        <f t="shared" si="90"/>
        <v/>
      </c>
      <c r="Z109" t="str">
        <f t="shared" si="91"/>
        <v/>
      </c>
      <c r="AA109" t="str">
        <f t="shared" si="92"/>
        <v/>
      </c>
      <c r="AB109" t="str">
        <f t="shared" si="93"/>
        <v/>
      </c>
      <c r="AC109" t="str">
        <f t="shared" si="94"/>
        <v/>
      </c>
      <c r="AD109" t="str">
        <f t="shared" si="95"/>
        <v/>
      </c>
      <c r="AE109" t="str">
        <f t="shared" si="96"/>
        <v/>
      </c>
      <c r="AF109" t="str">
        <f t="shared" si="97"/>
        <v/>
      </c>
      <c r="AG109">
        <v>103</v>
      </c>
    </row>
    <row r="110" spans="11:33" ht="14.25" customHeight="1" x14ac:dyDescent="0.15">
      <c r="K110">
        <v>104</v>
      </c>
      <c r="L110" t="str">
        <f>IF(K110&lt;=K$6,VLOOKUP(K110,申込一覧表!AA:AB,2,0),"")</f>
        <v/>
      </c>
      <c r="M110">
        <f>IF(K110&lt;=K$6,VLOOKUP(K110,申込一覧表!AA:AC,1,0),0)</f>
        <v>0</v>
      </c>
      <c r="N110" s="24" t="str">
        <f t="shared" si="8"/>
        <v/>
      </c>
      <c r="O110" t="str">
        <f>IF(K110&lt;=K$6,VLOOKUP(K110,申込一覧表!AA:AH,8,0),"")</f>
        <v/>
      </c>
      <c r="P110" t="str">
        <f>IF(K110&lt;=K$6,VLOOKUP(K110,申込一覧表!AA:AE,5,0),"")</f>
        <v/>
      </c>
      <c r="Q110">
        <f t="shared" si="50"/>
        <v>56</v>
      </c>
      <c r="R110">
        <f t="shared" si="51"/>
        <v>56</v>
      </c>
      <c r="S110">
        <f t="shared" si="64"/>
        <v>28</v>
      </c>
      <c r="T110">
        <f t="shared" si="9"/>
        <v>0</v>
      </c>
      <c r="U110" t="str">
        <f t="shared" si="86"/>
        <v/>
      </c>
      <c r="V110" t="str">
        <f t="shared" si="87"/>
        <v/>
      </c>
      <c r="W110" t="str">
        <f t="shared" si="88"/>
        <v/>
      </c>
      <c r="X110" t="str">
        <f t="shared" si="89"/>
        <v/>
      </c>
      <c r="Y110" t="str">
        <f t="shared" si="90"/>
        <v/>
      </c>
      <c r="Z110" t="str">
        <f t="shared" si="91"/>
        <v/>
      </c>
      <c r="AA110" t="str">
        <f t="shared" si="92"/>
        <v/>
      </c>
      <c r="AB110" t="str">
        <f t="shared" si="93"/>
        <v/>
      </c>
      <c r="AC110" t="str">
        <f t="shared" si="94"/>
        <v/>
      </c>
      <c r="AD110" t="str">
        <f t="shared" si="95"/>
        <v/>
      </c>
      <c r="AE110" t="str">
        <f t="shared" si="96"/>
        <v/>
      </c>
      <c r="AF110" t="str">
        <f t="shared" si="97"/>
        <v/>
      </c>
      <c r="AG110">
        <v>104</v>
      </c>
    </row>
    <row r="111" spans="11:33" ht="14.25" customHeight="1" x14ac:dyDescent="0.15">
      <c r="K111">
        <v>105</v>
      </c>
      <c r="L111" t="str">
        <f>IF(K111&lt;=K$6,VLOOKUP(K111,申込一覧表!AA:AB,2,0),"")</f>
        <v/>
      </c>
      <c r="M111">
        <f>IF(K111&lt;=K$6,VLOOKUP(K111,申込一覧表!AA:AC,1,0),0)</f>
        <v>0</v>
      </c>
      <c r="N111" s="24" t="str">
        <f t="shared" si="8"/>
        <v/>
      </c>
      <c r="O111" t="str">
        <f>IF(K111&lt;=K$6,VLOOKUP(K111,申込一覧表!AA:AH,8,0),"")</f>
        <v/>
      </c>
      <c r="P111" t="str">
        <f>IF(K111&lt;=K$6,VLOOKUP(K111,申込一覧表!AA:AE,5,0),"")</f>
        <v/>
      </c>
      <c r="Q111">
        <f t="shared" ref="Q111:Q126" si="102">COUNTIF($F$7:$I$13,N111)+COUNTIF($F$25:$I$31,N111)</f>
        <v>56</v>
      </c>
      <c r="R111">
        <f t="shared" ref="R111:R126" si="103">COUNTIF($F$16:$I$22,N111)+COUNTIF($F$34:$I$40,N111)</f>
        <v>56</v>
      </c>
      <c r="S111">
        <f t="shared" si="64"/>
        <v>28</v>
      </c>
      <c r="T111">
        <f t="shared" si="9"/>
        <v>0</v>
      </c>
      <c r="U111" t="str">
        <f t="shared" si="86"/>
        <v/>
      </c>
      <c r="V111" t="str">
        <f t="shared" si="87"/>
        <v/>
      </c>
      <c r="W111" t="str">
        <f t="shared" si="88"/>
        <v/>
      </c>
      <c r="X111" t="str">
        <f t="shared" si="89"/>
        <v/>
      </c>
      <c r="Y111" t="str">
        <f t="shared" si="90"/>
        <v/>
      </c>
      <c r="Z111" t="str">
        <f t="shared" si="91"/>
        <v/>
      </c>
      <c r="AA111" t="str">
        <f t="shared" si="92"/>
        <v/>
      </c>
      <c r="AB111" t="str">
        <f t="shared" si="93"/>
        <v/>
      </c>
      <c r="AC111" t="str">
        <f t="shared" si="94"/>
        <v/>
      </c>
      <c r="AD111" t="str">
        <f t="shared" si="95"/>
        <v/>
      </c>
      <c r="AE111" t="str">
        <f t="shared" si="96"/>
        <v/>
      </c>
      <c r="AF111" t="str">
        <f t="shared" si="97"/>
        <v/>
      </c>
      <c r="AG111">
        <v>105</v>
      </c>
    </row>
    <row r="112" spans="11:33" ht="14.25" customHeight="1" x14ac:dyDescent="0.15">
      <c r="K112">
        <v>106</v>
      </c>
      <c r="L112" t="str">
        <f>IF(K112&lt;=K$6,VLOOKUP(K112,申込一覧表!AA:AB,2,0),"")</f>
        <v/>
      </c>
      <c r="M112">
        <f>IF(K112&lt;=K$6,VLOOKUP(K112,申込一覧表!AA:AC,1,0),0)</f>
        <v>0</v>
      </c>
      <c r="N112" s="24" t="str">
        <f t="shared" ref="N112:N126" si="104">IF(M112=0,"",L112)</f>
        <v/>
      </c>
      <c r="O112" t="str">
        <f>IF(K112&lt;=K$6,VLOOKUP(K112,申込一覧表!AA:AH,8,0),"")</f>
        <v/>
      </c>
      <c r="P112" t="str">
        <f>IF(K112&lt;=K$6,VLOOKUP(K112,申込一覧表!AA:AE,5,0),"")</f>
        <v/>
      </c>
      <c r="Q112">
        <f t="shared" si="102"/>
        <v>56</v>
      </c>
      <c r="R112">
        <f t="shared" si="103"/>
        <v>56</v>
      </c>
      <c r="S112">
        <f t="shared" si="64"/>
        <v>28</v>
      </c>
      <c r="T112">
        <f t="shared" ref="T112:T126" si="105">COUNTIF($F$52:$I$58,_LM7)</f>
        <v>0</v>
      </c>
      <c r="U112" t="str">
        <f t="shared" si="86"/>
        <v/>
      </c>
      <c r="V112" t="str">
        <f t="shared" si="87"/>
        <v/>
      </c>
      <c r="W112" t="str">
        <f t="shared" si="88"/>
        <v/>
      </c>
      <c r="X112" t="str">
        <f t="shared" si="89"/>
        <v/>
      </c>
      <c r="Y112" t="str">
        <f t="shared" si="90"/>
        <v/>
      </c>
      <c r="Z112" t="str">
        <f t="shared" si="91"/>
        <v/>
      </c>
      <c r="AA112" t="str">
        <f t="shared" si="92"/>
        <v/>
      </c>
      <c r="AB112" t="str">
        <f t="shared" si="93"/>
        <v/>
      </c>
      <c r="AC112" t="str">
        <f t="shared" si="94"/>
        <v/>
      </c>
      <c r="AD112" t="str">
        <f t="shared" si="95"/>
        <v/>
      </c>
      <c r="AE112" t="str">
        <f t="shared" si="96"/>
        <v/>
      </c>
      <c r="AF112" t="str">
        <f t="shared" si="97"/>
        <v/>
      </c>
      <c r="AG112">
        <v>106</v>
      </c>
    </row>
    <row r="113" spans="11:33" ht="14.25" customHeight="1" x14ac:dyDescent="0.15">
      <c r="K113">
        <v>107</v>
      </c>
      <c r="L113" t="str">
        <f>IF(K113&lt;=K$6,VLOOKUP(K113,申込一覧表!AA:AB,2,0),"")</f>
        <v/>
      </c>
      <c r="M113">
        <f>IF(K113&lt;=K$6,VLOOKUP(K113,申込一覧表!AA:AC,1,0),0)</f>
        <v>0</v>
      </c>
      <c r="N113" s="24" t="str">
        <f t="shared" si="104"/>
        <v/>
      </c>
      <c r="O113" t="str">
        <f>IF(K113&lt;=K$6,VLOOKUP(K113,申込一覧表!AA:AH,8,0),"")</f>
        <v/>
      </c>
      <c r="P113" t="str">
        <f>IF(K113&lt;=K$6,VLOOKUP(K113,申込一覧表!AA:AE,5,0),"")</f>
        <v/>
      </c>
      <c r="Q113">
        <f t="shared" si="102"/>
        <v>56</v>
      </c>
      <c r="R113">
        <f t="shared" si="103"/>
        <v>56</v>
      </c>
      <c r="S113">
        <f t="shared" si="64"/>
        <v>28</v>
      </c>
      <c r="T113">
        <f t="shared" si="105"/>
        <v>0</v>
      </c>
      <c r="U113" t="str">
        <f t="shared" si="86"/>
        <v/>
      </c>
      <c r="V113" t="str">
        <f t="shared" si="87"/>
        <v/>
      </c>
      <c r="W113" t="str">
        <f t="shared" si="88"/>
        <v/>
      </c>
      <c r="X113" t="str">
        <f t="shared" si="89"/>
        <v/>
      </c>
      <c r="Y113" t="str">
        <f t="shared" si="90"/>
        <v/>
      </c>
      <c r="Z113" t="str">
        <f t="shared" si="91"/>
        <v/>
      </c>
      <c r="AA113" t="str">
        <f t="shared" si="92"/>
        <v/>
      </c>
      <c r="AB113" t="str">
        <f t="shared" si="93"/>
        <v/>
      </c>
      <c r="AC113" t="str">
        <f t="shared" si="94"/>
        <v/>
      </c>
      <c r="AD113" t="str">
        <f t="shared" si="95"/>
        <v/>
      </c>
      <c r="AE113" t="str">
        <f t="shared" si="96"/>
        <v/>
      </c>
      <c r="AF113" t="str">
        <f t="shared" si="97"/>
        <v/>
      </c>
      <c r="AG113">
        <v>107</v>
      </c>
    </row>
    <row r="114" spans="11:33" ht="14.25" customHeight="1" x14ac:dyDescent="0.15">
      <c r="K114">
        <v>108</v>
      </c>
      <c r="L114" t="str">
        <f>IF(K114&lt;=K$6,VLOOKUP(K114,申込一覧表!AA:AB,2,0),"")</f>
        <v/>
      </c>
      <c r="M114">
        <f>IF(K114&lt;=K$6,VLOOKUP(K114,申込一覧表!AA:AC,1,0),0)</f>
        <v>0</v>
      </c>
      <c r="N114" s="24" t="str">
        <f t="shared" si="104"/>
        <v/>
      </c>
      <c r="O114" t="str">
        <f>IF(K114&lt;=K$6,VLOOKUP(K114,申込一覧表!AA:AH,8,0),"")</f>
        <v/>
      </c>
      <c r="P114" t="str">
        <f>IF(K114&lt;=K$6,VLOOKUP(K114,申込一覧表!AA:AE,5,0),"")</f>
        <v/>
      </c>
      <c r="Q114">
        <f t="shared" si="102"/>
        <v>56</v>
      </c>
      <c r="R114">
        <f t="shared" si="103"/>
        <v>56</v>
      </c>
      <c r="S114">
        <f t="shared" si="64"/>
        <v>28</v>
      </c>
      <c r="T114">
        <f t="shared" si="105"/>
        <v>0</v>
      </c>
      <c r="U114" t="str">
        <f t="shared" si="86"/>
        <v/>
      </c>
      <c r="V114" t="str">
        <f t="shared" si="87"/>
        <v/>
      </c>
      <c r="W114" t="str">
        <f t="shared" si="88"/>
        <v/>
      </c>
      <c r="X114" t="str">
        <f t="shared" si="89"/>
        <v/>
      </c>
      <c r="Y114" t="str">
        <f t="shared" si="90"/>
        <v/>
      </c>
      <c r="Z114" t="str">
        <f t="shared" si="91"/>
        <v/>
      </c>
      <c r="AA114" t="str">
        <f t="shared" si="92"/>
        <v/>
      </c>
      <c r="AB114" t="str">
        <f t="shared" si="93"/>
        <v/>
      </c>
      <c r="AC114" t="str">
        <f t="shared" si="94"/>
        <v/>
      </c>
      <c r="AD114" t="str">
        <f t="shared" si="95"/>
        <v/>
      </c>
      <c r="AE114" t="str">
        <f t="shared" si="96"/>
        <v/>
      </c>
      <c r="AF114" t="str">
        <f t="shared" si="97"/>
        <v/>
      </c>
      <c r="AG114">
        <v>108</v>
      </c>
    </row>
    <row r="115" spans="11:33" ht="14.25" customHeight="1" x14ac:dyDescent="0.15">
      <c r="K115">
        <v>109</v>
      </c>
      <c r="L115" t="str">
        <f>IF(K115&lt;=K$6,VLOOKUP(K115,申込一覧表!AA:AB,2,0),"")</f>
        <v/>
      </c>
      <c r="M115">
        <f>IF(K115&lt;=K$6,VLOOKUP(K115,申込一覧表!AA:AC,1,0),0)</f>
        <v>0</v>
      </c>
      <c r="N115" s="24" t="str">
        <f t="shared" si="104"/>
        <v/>
      </c>
      <c r="O115" t="str">
        <f>IF(K115&lt;=K$6,VLOOKUP(K115,申込一覧表!AA:AH,8,0),"")</f>
        <v/>
      </c>
      <c r="P115" t="str">
        <f>IF(K115&lt;=K$6,VLOOKUP(K115,申込一覧表!AA:AE,5,0),"")</f>
        <v/>
      </c>
      <c r="Q115">
        <f t="shared" si="102"/>
        <v>56</v>
      </c>
      <c r="R115">
        <f t="shared" si="103"/>
        <v>56</v>
      </c>
      <c r="S115">
        <f t="shared" si="64"/>
        <v>28</v>
      </c>
      <c r="T115">
        <f t="shared" si="105"/>
        <v>0</v>
      </c>
      <c r="U115" t="str">
        <f t="shared" si="86"/>
        <v/>
      </c>
      <c r="V115" t="str">
        <f t="shared" si="87"/>
        <v/>
      </c>
      <c r="W115" t="str">
        <f t="shared" si="88"/>
        <v/>
      </c>
      <c r="X115" t="str">
        <f t="shared" si="89"/>
        <v/>
      </c>
      <c r="Y115" t="str">
        <f t="shared" si="90"/>
        <v/>
      </c>
      <c r="Z115" t="str">
        <f t="shared" si="91"/>
        <v/>
      </c>
      <c r="AA115" t="str">
        <f t="shared" si="92"/>
        <v/>
      </c>
      <c r="AB115" t="str">
        <f t="shared" si="93"/>
        <v/>
      </c>
      <c r="AC115" t="str">
        <f t="shared" si="94"/>
        <v/>
      </c>
      <c r="AD115" t="str">
        <f t="shared" si="95"/>
        <v/>
      </c>
      <c r="AE115" t="str">
        <f t="shared" si="96"/>
        <v/>
      </c>
      <c r="AF115" t="str">
        <f t="shared" si="97"/>
        <v/>
      </c>
      <c r="AG115">
        <v>109</v>
      </c>
    </row>
    <row r="116" spans="11:33" ht="14.25" customHeight="1" x14ac:dyDescent="0.15">
      <c r="K116">
        <v>110</v>
      </c>
      <c r="L116" t="str">
        <f>IF(K116&lt;=K$6,VLOOKUP(K116,申込一覧表!AA:AB,2,0),"")</f>
        <v/>
      </c>
      <c r="M116">
        <f>IF(K116&lt;=K$6,VLOOKUP(K116,申込一覧表!AA:AC,1,0),0)</f>
        <v>0</v>
      </c>
      <c r="N116" s="24" t="str">
        <f t="shared" si="104"/>
        <v/>
      </c>
      <c r="O116" t="str">
        <f>IF(K116&lt;=K$6,VLOOKUP(K116,申込一覧表!AA:AH,8,0),"")</f>
        <v/>
      </c>
      <c r="P116" t="str">
        <f>IF(K116&lt;=K$6,VLOOKUP(K116,申込一覧表!AA:AE,5,0),"")</f>
        <v/>
      </c>
      <c r="Q116">
        <f t="shared" si="102"/>
        <v>56</v>
      </c>
      <c r="R116">
        <f t="shared" si="103"/>
        <v>56</v>
      </c>
      <c r="S116">
        <f t="shared" si="64"/>
        <v>28</v>
      </c>
      <c r="T116">
        <f t="shared" si="105"/>
        <v>0</v>
      </c>
      <c r="U116" t="str">
        <f t="shared" si="86"/>
        <v/>
      </c>
      <c r="V116" t="str">
        <f t="shared" si="87"/>
        <v/>
      </c>
      <c r="W116" t="str">
        <f t="shared" si="88"/>
        <v/>
      </c>
      <c r="X116" t="str">
        <f t="shared" si="89"/>
        <v/>
      </c>
      <c r="Y116" t="str">
        <f t="shared" si="90"/>
        <v/>
      </c>
      <c r="Z116" t="str">
        <f t="shared" si="91"/>
        <v/>
      </c>
      <c r="AA116" t="str">
        <f t="shared" si="92"/>
        <v/>
      </c>
      <c r="AB116" t="str">
        <f t="shared" si="93"/>
        <v/>
      </c>
      <c r="AC116" t="str">
        <f t="shared" si="94"/>
        <v/>
      </c>
      <c r="AD116" t="str">
        <f t="shared" si="95"/>
        <v/>
      </c>
      <c r="AE116" t="str">
        <f t="shared" si="96"/>
        <v/>
      </c>
      <c r="AF116" t="str">
        <f t="shared" si="97"/>
        <v/>
      </c>
      <c r="AG116">
        <v>110</v>
      </c>
    </row>
    <row r="117" spans="11:33" ht="14.25" customHeight="1" x14ac:dyDescent="0.15">
      <c r="K117">
        <v>111</v>
      </c>
      <c r="L117" t="str">
        <f>IF(K117&lt;=K$6,VLOOKUP(K117,申込一覧表!AA:AB,2,0),"")</f>
        <v/>
      </c>
      <c r="M117">
        <f>IF(K117&lt;=K$6,VLOOKUP(K117,申込一覧表!AA:AC,1,0),0)</f>
        <v>0</v>
      </c>
      <c r="N117" s="24" t="str">
        <f t="shared" si="104"/>
        <v/>
      </c>
      <c r="O117" t="str">
        <f>IF(K117&lt;=K$6,VLOOKUP(K117,申込一覧表!AA:AH,8,0),"")</f>
        <v/>
      </c>
      <c r="P117" t="str">
        <f>IF(K117&lt;=K$6,VLOOKUP(K117,申込一覧表!AA:AE,5,0),"")</f>
        <v/>
      </c>
      <c r="Q117">
        <f t="shared" si="102"/>
        <v>56</v>
      </c>
      <c r="R117">
        <f t="shared" si="103"/>
        <v>56</v>
      </c>
      <c r="S117">
        <f t="shared" si="64"/>
        <v>28</v>
      </c>
      <c r="T117">
        <f t="shared" si="105"/>
        <v>0</v>
      </c>
      <c r="U117" t="str">
        <f t="shared" si="86"/>
        <v/>
      </c>
      <c r="V117" t="str">
        <f t="shared" si="87"/>
        <v/>
      </c>
      <c r="W117" t="str">
        <f t="shared" si="88"/>
        <v/>
      </c>
      <c r="X117" t="str">
        <f t="shared" si="89"/>
        <v/>
      </c>
      <c r="Y117" t="str">
        <f t="shared" si="90"/>
        <v/>
      </c>
      <c r="Z117" t="str">
        <f t="shared" si="91"/>
        <v/>
      </c>
      <c r="AA117" t="str">
        <f t="shared" si="92"/>
        <v/>
      </c>
      <c r="AB117" t="str">
        <f t="shared" si="93"/>
        <v/>
      </c>
      <c r="AC117" t="str">
        <f t="shared" si="94"/>
        <v/>
      </c>
      <c r="AD117" t="str">
        <f t="shared" si="95"/>
        <v/>
      </c>
      <c r="AE117" t="str">
        <f t="shared" si="96"/>
        <v/>
      </c>
      <c r="AF117" t="str">
        <f t="shared" si="97"/>
        <v/>
      </c>
      <c r="AG117">
        <v>111</v>
      </c>
    </row>
    <row r="118" spans="11:33" ht="14.25" customHeight="1" x14ac:dyDescent="0.15">
      <c r="K118">
        <v>112</v>
      </c>
      <c r="L118" t="str">
        <f>IF(K118&lt;=K$6,VLOOKUP(K118,申込一覧表!AA:AB,2,0),"")</f>
        <v/>
      </c>
      <c r="M118">
        <f>IF(K118&lt;=K$6,VLOOKUP(K118,申込一覧表!AA:AC,1,0),0)</f>
        <v>0</v>
      </c>
      <c r="N118" s="24" t="str">
        <f t="shared" si="104"/>
        <v/>
      </c>
      <c r="O118" t="str">
        <f>IF(K118&lt;=K$6,VLOOKUP(K118,申込一覧表!AA:AH,8,0),"")</f>
        <v/>
      </c>
      <c r="P118" t="str">
        <f>IF(K118&lt;=K$6,VLOOKUP(K118,申込一覧表!AA:AE,5,0),"")</f>
        <v/>
      </c>
      <c r="Q118">
        <f t="shared" si="102"/>
        <v>56</v>
      </c>
      <c r="R118">
        <f t="shared" si="103"/>
        <v>56</v>
      </c>
      <c r="S118">
        <f t="shared" si="64"/>
        <v>28</v>
      </c>
      <c r="T118">
        <f t="shared" si="105"/>
        <v>0</v>
      </c>
      <c r="U118" t="str">
        <f t="shared" si="86"/>
        <v/>
      </c>
      <c r="V118" t="str">
        <f t="shared" si="87"/>
        <v/>
      </c>
      <c r="W118" t="str">
        <f t="shared" si="88"/>
        <v/>
      </c>
      <c r="X118" t="str">
        <f t="shared" si="89"/>
        <v/>
      </c>
      <c r="Y118" t="str">
        <f t="shared" si="90"/>
        <v/>
      </c>
      <c r="Z118" t="str">
        <f t="shared" si="91"/>
        <v/>
      </c>
      <c r="AA118" t="str">
        <f t="shared" si="92"/>
        <v/>
      </c>
      <c r="AB118" t="str">
        <f t="shared" si="93"/>
        <v/>
      </c>
      <c r="AC118" t="str">
        <f t="shared" si="94"/>
        <v/>
      </c>
      <c r="AD118" t="str">
        <f t="shared" si="95"/>
        <v/>
      </c>
      <c r="AE118" t="str">
        <f t="shared" si="96"/>
        <v/>
      </c>
      <c r="AF118" t="str">
        <f t="shared" si="97"/>
        <v/>
      </c>
      <c r="AG118">
        <v>112</v>
      </c>
    </row>
    <row r="119" spans="11:33" ht="14.25" customHeight="1" x14ac:dyDescent="0.15">
      <c r="K119">
        <v>113</v>
      </c>
      <c r="L119" t="str">
        <f>IF(K119&lt;=K$6,VLOOKUP(K119,申込一覧表!AA:AB,2,0),"")</f>
        <v/>
      </c>
      <c r="M119">
        <f>IF(K119&lt;=K$6,VLOOKUP(K119,申込一覧表!AA:AC,1,0),0)</f>
        <v>0</v>
      </c>
      <c r="N119" s="24" t="str">
        <f t="shared" si="104"/>
        <v/>
      </c>
      <c r="O119" t="str">
        <f>IF(K119&lt;=K$6,VLOOKUP(K119,申込一覧表!AA:AH,8,0),"")</f>
        <v/>
      </c>
      <c r="P119" t="str">
        <f>IF(K119&lt;=K$6,VLOOKUP(K119,申込一覧表!AA:AE,5,0),"")</f>
        <v/>
      </c>
      <c r="Q119">
        <f t="shared" si="102"/>
        <v>56</v>
      </c>
      <c r="R119">
        <f t="shared" si="103"/>
        <v>56</v>
      </c>
      <c r="S119">
        <f t="shared" si="64"/>
        <v>28</v>
      </c>
      <c r="T119">
        <f t="shared" si="105"/>
        <v>0</v>
      </c>
      <c r="U119" t="str">
        <f t="shared" si="86"/>
        <v/>
      </c>
      <c r="V119" t="str">
        <f t="shared" si="87"/>
        <v/>
      </c>
      <c r="W119" t="str">
        <f t="shared" si="88"/>
        <v/>
      </c>
      <c r="X119" t="str">
        <f t="shared" si="89"/>
        <v/>
      </c>
      <c r="Y119" t="str">
        <f t="shared" si="90"/>
        <v/>
      </c>
      <c r="Z119" t="str">
        <f t="shared" si="91"/>
        <v/>
      </c>
      <c r="AA119" t="str">
        <f t="shared" si="92"/>
        <v/>
      </c>
      <c r="AB119" t="str">
        <f t="shared" si="93"/>
        <v/>
      </c>
      <c r="AC119" t="str">
        <f t="shared" si="94"/>
        <v/>
      </c>
      <c r="AD119" t="str">
        <f t="shared" si="95"/>
        <v/>
      </c>
      <c r="AE119" t="str">
        <f t="shared" si="96"/>
        <v/>
      </c>
      <c r="AF119" t="str">
        <f t="shared" si="97"/>
        <v/>
      </c>
      <c r="AG119">
        <v>113</v>
      </c>
    </row>
    <row r="120" spans="11:33" ht="14.25" customHeight="1" x14ac:dyDescent="0.15">
      <c r="K120">
        <v>114</v>
      </c>
      <c r="L120" t="str">
        <f>IF(K120&lt;=K$6,VLOOKUP(K120,申込一覧表!AA:AB,2,0),"")</f>
        <v/>
      </c>
      <c r="M120">
        <f>IF(K120&lt;=K$6,VLOOKUP(K120,申込一覧表!AA:AC,1,0),0)</f>
        <v>0</v>
      </c>
      <c r="N120" s="24" t="str">
        <f t="shared" si="104"/>
        <v/>
      </c>
      <c r="O120" t="str">
        <f>IF(K120&lt;=K$6,VLOOKUP(K120,申込一覧表!AA:AH,8,0),"")</f>
        <v/>
      </c>
      <c r="P120" t="str">
        <f>IF(K120&lt;=K$6,VLOOKUP(K120,申込一覧表!AA:AE,5,0),"")</f>
        <v/>
      </c>
      <c r="Q120">
        <f t="shared" si="102"/>
        <v>56</v>
      </c>
      <c r="R120">
        <f t="shared" si="103"/>
        <v>56</v>
      </c>
      <c r="S120">
        <f t="shared" si="64"/>
        <v>28</v>
      </c>
      <c r="T120">
        <f t="shared" si="105"/>
        <v>0</v>
      </c>
      <c r="U120" t="str">
        <f t="shared" si="86"/>
        <v/>
      </c>
      <c r="V120" t="str">
        <f t="shared" si="87"/>
        <v/>
      </c>
      <c r="W120" t="str">
        <f t="shared" si="88"/>
        <v/>
      </c>
      <c r="X120" t="str">
        <f t="shared" si="89"/>
        <v/>
      </c>
      <c r="Y120" t="str">
        <f t="shared" si="90"/>
        <v/>
      </c>
      <c r="Z120" t="str">
        <f t="shared" si="91"/>
        <v/>
      </c>
      <c r="AA120" t="str">
        <f t="shared" si="92"/>
        <v/>
      </c>
      <c r="AB120" t="str">
        <f t="shared" si="93"/>
        <v/>
      </c>
      <c r="AC120" t="str">
        <f t="shared" si="94"/>
        <v/>
      </c>
      <c r="AD120" t="str">
        <f t="shared" si="95"/>
        <v/>
      </c>
      <c r="AE120" t="str">
        <f t="shared" si="96"/>
        <v/>
      </c>
      <c r="AF120" t="str">
        <f t="shared" si="97"/>
        <v/>
      </c>
      <c r="AG120">
        <v>114</v>
      </c>
    </row>
    <row r="121" spans="11:33" ht="14.25" customHeight="1" x14ac:dyDescent="0.15">
      <c r="K121">
        <v>115</v>
      </c>
      <c r="L121" t="str">
        <f>IF(K121&lt;=K$6,VLOOKUP(K121,申込一覧表!AA:AB,2,0),"")</f>
        <v/>
      </c>
      <c r="M121">
        <f>IF(K121&lt;=K$6,VLOOKUP(K121,申込一覧表!AA:AC,1,0),0)</f>
        <v>0</v>
      </c>
      <c r="N121" s="24" t="str">
        <f t="shared" si="104"/>
        <v/>
      </c>
      <c r="O121" t="str">
        <f>IF(K121&lt;=K$6,VLOOKUP(K121,申込一覧表!AA:AH,8,0),"")</f>
        <v/>
      </c>
      <c r="P121" t="str">
        <f>IF(K121&lt;=K$6,VLOOKUP(K121,申込一覧表!AA:AE,5,0),"")</f>
        <v/>
      </c>
      <c r="Q121">
        <f t="shared" si="102"/>
        <v>56</v>
      </c>
      <c r="R121">
        <f t="shared" si="103"/>
        <v>56</v>
      </c>
      <c r="S121">
        <f t="shared" si="64"/>
        <v>28</v>
      </c>
      <c r="T121">
        <f t="shared" si="105"/>
        <v>0</v>
      </c>
      <c r="U121" t="str">
        <f t="shared" si="86"/>
        <v/>
      </c>
      <c r="V121" t="str">
        <f t="shared" si="87"/>
        <v/>
      </c>
      <c r="W121" t="str">
        <f t="shared" si="88"/>
        <v/>
      </c>
      <c r="X121" t="str">
        <f t="shared" si="89"/>
        <v/>
      </c>
      <c r="Y121" t="str">
        <f t="shared" si="90"/>
        <v/>
      </c>
      <c r="Z121" t="str">
        <f t="shared" si="91"/>
        <v/>
      </c>
      <c r="AA121" t="str">
        <f t="shared" si="92"/>
        <v/>
      </c>
      <c r="AB121" t="str">
        <f t="shared" si="93"/>
        <v/>
      </c>
      <c r="AC121" t="str">
        <f t="shared" si="94"/>
        <v/>
      </c>
      <c r="AD121" t="str">
        <f t="shared" si="95"/>
        <v/>
      </c>
      <c r="AE121" t="str">
        <f t="shared" si="96"/>
        <v/>
      </c>
      <c r="AF121" t="str">
        <f t="shared" si="97"/>
        <v/>
      </c>
      <c r="AG121">
        <v>115</v>
      </c>
    </row>
    <row r="122" spans="11:33" ht="14.25" customHeight="1" x14ac:dyDescent="0.15">
      <c r="K122">
        <v>116</v>
      </c>
      <c r="L122" t="str">
        <f>IF(K122&lt;=K$6,VLOOKUP(K122,申込一覧表!AA:AB,2,0),"")</f>
        <v/>
      </c>
      <c r="M122">
        <f>IF(K122&lt;=K$6,VLOOKUP(K122,申込一覧表!AA:AC,1,0),0)</f>
        <v>0</v>
      </c>
      <c r="N122" s="24" t="str">
        <f t="shared" si="104"/>
        <v/>
      </c>
      <c r="O122" t="str">
        <f>IF(K122&lt;=K$6,VLOOKUP(K122,申込一覧表!AA:AH,8,0),"")</f>
        <v/>
      </c>
      <c r="P122" t="str">
        <f>IF(K122&lt;=K$6,VLOOKUP(K122,申込一覧表!AA:AE,5,0),"")</f>
        <v/>
      </c>
      <c r="Q122">
        <f t="shared" si="102"/>
        <v>56</v>
      </c>
      <c r="R122">
        <f t="shared" si="103"/>
        <v>56</v>
      </c>
      <c r="S122">
        <f t="shared" si="64"/>
        <v>28</v>
      </c>
      <c r="T122">
        <f t="shared" si="105"/>
        <v>0</v>
      </c>
      <c r="U122" t="str">
        <f t="shared" si="86"/>
        <v/>
      </c>
      <c r="V122" t="str">
        <f t="shared" si="87"/>
        <v/>
      </c>
      <c r="W122" t="str">
        <f t="shared" si="88"/>
        <v/>
      </c>
      <c r="X122" t="str">
        <f t="shared" si="89"/>
        <v/>
      </c>
      <c r="Y122" t="str">
        <f t="shared" si="90"/>
        <v/>
      </c>
      <c r="Z122" t="str">
        <f t="shared" si="91"/>
        <v/>
      </c>
      <c r="AA122" t="str">
        <f t="shared" si="92"/>
        <v/>
      </c>
      <c r="AB122" t="str">
        <f t="shared" si="93"/>
        <v/>
      </c>
      <c r="AC122" t="str">
        <f t="shared" si="94"/>
        <v/>
      </c>
      <c r="AD122" t="str">
        <f t="shared" si="95"/>
        <v/>
      </c>
      <c r="AE122" t="str">
        <f t="shared" si="96"/>
        <v/>
      </c>
      <c r="AF122" t="str">
        <f t="shared" si="97"/>
        <v/>
      </c>
      <c r="AG122">
        <v>116</v>
      </c>
    </row>
    <row r="123" spans="11:33" ht="14.25" customHeight="1" x14ac:dyDescent="0.15">
      <c r="K123">
        <v>117</v>
      </c>
      <c r="L123" t="str">
        <f>IF(K123&lt;=K$6,VLOOKUP(K123,申込一覧表!AA:AB,2,0),"")</f>
        <v/>
      </c>
      <c r="M123">
        <f>IF(K123&lt;=K$6,VLOOKUP(K123,申込一覧表!AA:AC,1,0),0)</f>
        <v>0</v>
      </c>
      <c r="N123" s="24" t="str">
        <f t="shared" si="104"/>
        <v/>
      </c>
      <c r="O123" t="str">
        <f>IF(K123&lt;=K$6,VLOOKUP(K123,申込一覧表!AA:AH,8,0),"")</f>
        <v/>
      </c>
      <c r="P123" t="str">
        <f>IF(K123&lt;=K$6,VLOOKUP(K123,申込一覧表!AA:AE,5,0),"")</f>
        <v/>
      </c>
      <c r="Q123">
        <f t="shared" si="102"/>
        <v>56</v>
      </c>
      <c r="R123">
        <f t="shared" si="103"/>
        <v>56</v>
      </c>
      <c r="S123">
        <f t="shared" si="64"/>
        <v>28</v>
      </c>
      <c r="T123">
        <f t="shared" si="105"/>
        <v>0</v>
      </c>
      <c r="U123" t="str">
        <f t="shared" ref="U123:U186" si="106">IF(F123="","",VLOOKUP(F123,$N$7:$O$127,2,0))</f>
        <v/>
      </c>
      <c r="V123" t="str">
        <f t="shared" ref="V123:V186" si="107">IF(G123="","",VLOOKUP(G123,$N$7:$O$127,2,0))</f>
        <v/>
      </c>
      <c r="W123" t="str">
        <f t="shared" ref="W123:W186" si="108">IF(H123="","",VLOOKUP(H123,$N$7:$O$127,2,0))</f>
        <v/>
      </c>
      <c r="X123" t="str">
        <f t="shared" ref="X123:X186" si="109">IF(I123="","",VLOOKUP(I123,$N$7:$O$127,2,0))</f>
        <v/>
      </c>
      <c r="Y123" t="str">
        <f t="shared" ref="Y123:Y186" si="110">IF(F123="","",VLOOKUP(F123,$N$7:$P$127,3,0))</f>
        <v/>
      </c>
      <c r="Z123" t="str">
        <f t="shared" ref="Z123:Z186" si="111">IF(G123="","",VLOOKUP(G123,$N$7:$P$127,3,0))</f>
        <v/>
      </c>
      <c r="AA123" t="str">
        <f t="shared" ref="AA123:AA186" si="112">IF(H123="","",VLOOKUP(H123,$N$7:$P$127,3,0))</f>
        <v/>
      </c>
      <c r="AB123" t="str">
        <f t="shared" ref="AB123:AB186" si="113">IF(I123="","",VLOOKUP(I123,$N$7:$P$127,3,0))</f>
        <v/>
      </c>
      <c r="AC123" t="str">
        <f t="shared" ref="AC123:AC186" si="114">IF(F123="","",VLOOKUP(F123,$N$7:$T$127,7,0))</f>
        <v/>
      </c>
      <c r="AD123" t="str">
        <f t="shared" ref="AD123:AD186" si="115">IF(G123="","",VLOOKUP(G123,$N$7:$T$127,7,0))</f>
        <v/>
      </c>
      <c r="AE123" t="str">
        <f t="shared" ref="AE123:AE186" si="116">IF(H123="","",VLOOKUP(H123,$N$7:$T$127,7,0))</f>
        <v/>
      </c>
      <c r="AF123" t="str">
        <f t="shared" ref="AF123:AF186" si="117">IF(I123="","",VLOOKUP(I123,$N$7:$T$127,7,0))</f>
        <v/>
      </c>
      <c r="AG123">
        <v>117</v>
      </c>
    </row>
    <row r="124" spans="11:33" ht="14.25" customHeight="1" x14ac:dyDescent="0.15">
      <c r="K124">
        <v>118</v>
      </c>
      <c r="L124" t="str">
        <f>IF(K124&lt;=K$6,VLOOKUP(K124,申込一覧表!AA:AB,2,0),"")</f>
        <v/>
      </c>
      <c r="M124">
        <f>IF(K124&lt;=K$6,VLOOKUP(K124,申込一覧表!AA:AC,1,0),0)</f>
        <v>0</v>
      </c>
      <c r="N124" s="24" t="str">
        <f t="shared" si="104"/>
        <v/>
      </c>
      <c r="O124" t="str">
        <f>IF(K124&lt;=K$6,VLOOKUP(K124,申込一覧表!AA:AH,8,0),"")</f>
        <v/>
      </c>
      <c r="P124" t="str">
        <f>IF(K124&lt;=K$6,VLOOKUP(K124,申込一覧表!AA:AE,5,0),"")</f>
        <v/>
      </c>
      <c r="Q124">
        <f t="shared" si="102"/>
        <v>56</v>
      </c>
      <c r="R124">
        <f t="shared" si="103"/>
        <v>56</v>
      </c>
      <c r="S124">
        <f t="shared" si="64"/>
        <v>28</v>
      </c>
      <c r="T124">
        <f t="shared" si="105"/>
        <v>0</v>
      </c>
      <c r="U124" t="str">
        <f t="shared" si="106"/>
        <v/>
      </c>
      <c r="V124" t="str">
        <f t="shared" si="107"/>
        <v/>
      </c>
      <c r="W124" t="str">
        <f t="shared" si="108"/>
        <v/>
      </c>
      <c r="X124" t="str">
        <f t="shared" si="109"/>
        <v/>
      </c>
      <c r="Y124" t="str">
        <f t="shared" si="110"/>
        <v/>
      </c>
      <c r="Z124" t="str">
        <f t="shared" si="111"/>
        <v/>
      </c>
      <c r="AA124" t="str">
        <f t="shared" si="112"/>
        <v/>
      </c>
      <c r="AB124" t="str">
        <f t="shared" si="113"/>
        <v/>
      </c>
      <c r="AC124" t="str">
        <f t="shared" si="114"/>
        <v/>
      </c>
      <c r="AD124" t="str">
        <f t="shared" si="115"/>
        <v/>
      </c>
      <c r="AE124" t="str">
        <f t="shared" si="116"/>
        <v/>
      </c>
      <c r="AF124" t="str">
        <f t="shared" si="117"/>
        <v/>
      </c>
      <c r="AG124">
        <v>118</v>
      </c>
    </row>
    <row r="125" spans="11:33" ht="14.25" customHeight="1" x14ac:dyDescent="0.15">
      <c r="K125">
        <v>119</v>
      </c>
      <c r="L125" t="str">
        <f>IF(K125&lt;=K$6,VLOOKUP(K125,申込一覧表!AA:AB,2,0),"")</f>
        <v/>
      </c>
      <c r="M125">
        <f>IF(K125&lt;=K$6,VLOOKUP(K125,申込一覧表!AA:AC,1,0),0)</f>
        <v>0</v>
      </c>
      <c r="N125" s="24" t="str">
        <f t="shared" si="104"/>
        <v/>
      </c>
      <c r="O125" t="str">
        <f>IF(K125&lt;=K$6,VLOOKUP(K125,申込一覧表!AA:AH,8,0),"")</f>
        <v/>
      </c>
      <c r="P125" t="str">
        <f>IF(K125&lt;=K$6,VLOOKUP(K125,申込一覧表!AA:AE,5,0),"")</f>
        <v/>
      </c>
      <c r="Q125">
        <f t="shared" si="102"/>
        <v>56</v>
      </c>
      <c r="R125">
        <f t="shared" si="103"/>
        <v>56</v>
      </c>
      <c r="S125">
        <f t="shared" si="64"/>
        <v>28</v>
      </c>
      <c r="T125">
        <f t="shared" si="105"/>
        <v>0</v>
      </c>
      <c r="U125" t="str">
        <f t="shared" si="106"/>
        <v/>
      </c>
      <c r="V125" t="str">
        <f t="shared" si="107"/>
        <v/>
      </c>
      <c r="W125" t="str">
        <f t="shared" si="108"/>
        <v/>
      </c>
      <c r="X125" t="str">
        <f t="shared" si="109"/>
        <v/>
      </c>
      <c r="Y125" t="str">
        <f t="shared" si="110"/>
        <v/>
      </c>
      <c r="Z125" t="str">
        <f t="shared" si="111"/>
        <v/>
      </c>
      <c r="AA125" t="str">
        <f t="shared" si="112"/>
        <v/>
      </c>
      <c r="AB125" t="str">
        <f t="shared" si="113"/>
        <v/>
      </c>
      <c r="AC125" t="str">
        <f t="shared" si="114"/>
        <v/>
      </c>
      <c r="AD125" t="str">
        <f t="shared" si="115"/>
        <v/>
      </c>
      <c r="AE125" t="str">
        <f t="shared" si="116"/>
        <v/>
      </c>
      <c r="AF125" t="str">
        <f t="shared" si="117"/>
        <v/>
      </c>
      <c r="AG125">
        <v>119</v>
      </c>
    </row>
    <row r="126" spans="11:33" ht="14.25" customHeight="1" x14ac:dyDescent="0.15">
      <c r="K126">
        <v>120</v>
      </c>
      <c r="L126" t="str">
        <f>IF(K126&lt;=K$6,VLOOKUP(K126,申込一覧表!AA:AB,2,0),"")</f>
        <v/>
      </c>
      <c r="M126">
        <f>IF(K126&lt;=K$6,VLOOKUP(K126,申込一覧表!AA:AC,1,0),0)</f>
        <v>0</v>
      </c>
      <c r="N126" s="31" t="str">
        <f t="shared" si="104"/>
        <v/>
      </c>
      <c r="O126" t="str">
        <f>IF(K126&lt;=K$6,VLOOKUP(K126,申込一覧表!AA:AH,8,0),"")</f>
        <v/>
      </c>
      <c r="P126" t="str">
        <f>IF(K126&lt;=K$6,VLOOKUP(K126,申込一覧表!AA:AE,5,0),"")</f>
        <v/>
      </c>
      <c r="Q126">
        <f t="shared" si="102"/>
        <v>56</v>
      </c>
      <c r="R126">
        <f t="shared" si="103"/>
        <v>56</v>
      </c>
      <c r="S126">
        <f t="shared" si="64"/>
        <v>28</v>
      </c>
      <c r="T126">
        <f t="shared" si="105"/>
        <v>0</v>
      </c>
      <c r="U126" t="str">
        <f t="shared" si="106"/>
        <v/>
      </c>
      <c r="V126" t="str">
        <f t="shared" si="107"/>
        <v/>
      </c>
      <c r="W126" t="str">
        <f t="shared" si="108"/>
        <v/>
      </c>
      <c r="X126" t="str">
        <f t="shared" si="109"/>
        <v/>
      </c>
      <c r="Y126" t="str">
        <f t="shared" si="110"/>
        <v/>
      </c>
      <c r="Z126" t="str">
        <f t="shared" si="111"/>
        <v/>
      </c>
      <c r="AA126" t="str">
        <f t="shared" si="112"/>
        <v/>
      </c>
      <c r="AB126" t="str">
        <f t="shared" si="113"/>
        <v/>
      </c>
      <c r="AC126" t="str">
        <f t="shared" si="114"/>
        <v/>
      </c>
      <c r="AD126" t="str">
        <f t="shared" si="115"/>
        <v/>
      </c>
      <c r="AE126" t="str">
        <f t="shared" si="116"/>
        <v/>
      </c>
      <c r="AF126" t="str">
        <f t="shared" si="117"/>
        <v/>
      </c>
      <c r="AG126">
        <v>120</v>
      </c>
    </row>
    <row r="127" spans="11:33" ht="14.25" customHeight="1" x14ac:dyDescent="0.15">
      <c r="L127" s="23" t="s">
        <v>162</v>
      </c>
      <c r="N127" s="23" t="s">
        <v>163</v>
      </c>
      <c r="U127" t="str">
        <f t="shared" si="106"/>
        <v/>
      </c>
      <c r="V127" t="str">
        <f t="shared" si="107"/>
        <v/>
      </c>
      <c r="W127" t="str">
        <f t="shared" si="108"/>
        <v/>
      </c>
      <c r="X127" t="str">
        <f t="shared" si="109"/>
        <v/>
      </c>
      <c r="Y127" t="str">
        <f t="shared" si="110"/>
        <v/>
      </c>
      <c r="Z127" t="str">
        <f t="shared" si="111"/>
        <v/>
      </c>
      <c r="AA127" t="str">
        <f t="shared" si="112"/>
        <v/>
      </c>
      <c r="AB127" t="str">
        <f t="shared" si="113"/>
        <v/>
      </c>
      <c r="AC127" t="str">
        <f t="shared" si="114"/>
        <v/>
      </c>
      <c r="AD127" t="str">
        <f t="shared" si="115"/>
        <v/>
      </c>
      <c r="AE127" t="str">
        <f t="shared" si="116"/>
        <v/>
      </c>
      <c r="AF127" t="str">
        <f t="shared" si="117"/>
        <v/>
      </c>
    </row>
    <row r="128" spans="11:33" ht="14.25" customHeight="1" x14ac:dyDescent="0.15">
      <c r="L128" s="24"/>
      <c r="M128">
        <f>申込一覧表!W127</f>
        <v>0</v>
      </c>
      <c r="N128" s="24"/>
      <c r="U128" t="str">
        <f t="shared" si="106"/>
        <v/>
      </c>
      <c r="V128" t="str">
        <f t="shared" si="107"/>
        <v/>
      </c>
      <c r="W128" t="str">
        <f t="shared" si="108"/>
        <v/>
      </c>
      <c r="X128" t="str">
        <f t="shared" si="109"/>
        <v/>
      </c>
      <c r="Y128" t="str">
        <f t="shared" si="110"/>
        <v/>
      </c>
      <c r="Z128" t="str">
        <f t="shared" si="111"/>
        <v/>
      </c>
      <c r="AA128" t="str">
        <f t="shared" si="112"/>
        <v/>
      </c>
      <c r="AB128" t="str">
        <f t="shared" si="113"/>
        <v/>
      </c>
      <c r="AC128" t="str">
        <f t="shared" si="114"/>
        <v/>
      </c>
      <c r="AD128" t="str">
        <f t="shared" si="115"/>
        <v/>
      </c>
      <c r="AE128" t="str">
        <f t="shared" si="116"/>
        <v/>
      </c>
      <c r="AF128" t="str">
        <f t="shared" si="117"/>
        <v/>
      </c>
    </row>
    <row r="129" spans="11:32" ht="14.25" customHeight="1" x14ac:dyDescent="0.15">
      <c r="K129">
        <v>1</v>
      </c>
      <c r="L129" s="24" t="str">
        <f>IF(P7=0,N7,"")</f>
        <v/>
      </c>
      <c r="M129">
        <v>1</v>
      </c>
      <c r="N129" s="24" t="str">
        <f>IF(M129&lt;=M$128,VLOOKUP(M129,申込一覧表!$X$68:$AB$127,5,0),"")</f>
        <v/>
      </c>
      <c r="U129" t="str">
        <f t="shared" si="106"/>
        <v/>
      </c>
      <c r="V129" t="str">
        <f t="shared" si="107"/>
        <v/>
      </c>
      <c r="W129" t="str">
        <f t="shared" si="108"/>
        <v/>
      </c>
      <c r="X129" t="str">
        <f t="shared" si="109"/>
        <v/>
      </c>
      <c r="Y129" t="str">
        <f t="shared" si="110"/>
        <v/>
      </c>
      <c r="Z129" t="str">
        <f t="shared" si="111"/>
        <v/>
      </c>
      <c r="AA129" t="str">
        <f t="shared" si="112"/>
        <v/>
      </c>
      <c r="AB129" t="str">
        <f t="shared" si="113"/>
        <v/>
      </c>
      <c r="AC129" t="str">
        <f t="shared" si="114"/>
        <v/>
      </c>
      <c r="AD129" t="str">
        <f t="shared" si="115"/>
        <v/>
      </c>
      <c r="AE129" t="str">
        <f t="shared" si="116"/>
        <v/>
      </c>
      <c r="AF129" t="str">
        <f t="shared" si="117"/>
        <v/>
      </c>
    </row>
    <row r="130" spans="11:32" ht="14.25" customHeight="1" x14ac:dyDescent="0.15">
      <c r="K130">
        <v>2</v>
      </c>
      <c r="L130" s="24" t="str">
        <f t="shared" ref="L130:L188" si="118">IF(P8=0,N8,"")</f>
        <v/>
      </c>
      <c r="M130">
        <v>2</v>
      </c>
      <c r="N130" s="24" t="str">
        <f>IF(M130&lt;=M$128,VLOOKUP(M130,申込一覧表!$X$68:$AB$127,5,0),"")</f>
        <v/>
      </c>
      <c r="U130" t="str">
        <f t="shared" si="106"/>
        <v/>
      </c>
      <c r="V130" t="str">
        <f t="shared" si="107"/>
        <v/>
      </c>
      <c r="W130" t="str">
        <f t="shared" si="108"/>
        <v/>
      </c>
      <c r="X130" t="str">
        <f t="shared" si="109"/>
        <v/>
      </c>
      <c r="Y130" t="str">
        <f t="shared" si="110"/>
        <v/>
      </c>
      <c r="Z130" t="str">
        <f t="shared" si="111"/>
        <v/>
      </c>
      <c r="AA130" t="str">
        <f t="shared" si="112"/>
        <v/>
      </c>
      <c r="AB130" t="str">
        <f t="shared" si="113"/>
        <v/>
      </c>
      <c r="AC130" t="str">
        <f t="shared" si="114"/>
        <v/>
      </c>
      <c r="AD130" t="str">
        <f t="shared" si="115"/>
        <v/>
      </c>
      <c r="AE130" t="str">
        <f t="shared" si="116"/>
        <v/>
      </c>
      <c r="AF130" t="str">
        <f t="shared" si="117"/>
        <v/>
      </c>
    </row>
    <row r="131" spans="11:32" ht="14.25" customHeight="1" x14ac:dyDescent="0.15">
      <c r="K131">
        <v>3</v>
      </c>
      <c r="L131" s="24" t="str">
        <f t="shared" si="118"/>
        <v/>
      </c>
      <c r="M131">
        <v>3</v>
      </c>
      <c r="N131" s="24" t="str">
        <f>IF(M131&lt;=M$128,VLOOKUP(M131,申込一覧表!$X$68:$AB$127,5,0),"")</f>
        <v/>
      </c>
      <c r="U131" t="str">
        <f t="shared" si="106"/>
        <v/>
      </c>
      <c r="V131" t="str">
        <f t="shared" si="107"/>
        <v/>
      </c>
      <c r="W131" t="str">
        <f t="shared" si="108"/>
        <v/>
      </c>
      <c r="X131" t="str">
        <f t="shared" si="109"/>
        <v/>
      </c>
      <c r="Y131" t="str">
        <f t="shared" si="110"/>
        <v/>
      </c>
      <c r="Z131" t="str">
        <f t="shared" si="111"/>
        <v/>
      </c>
      <c r="AA131" t="str">
        <f t="shared" si="112"/>
        <v/>
      </c>
      <c r="AB131" t="str">
        <f t="shared" si="113"/>
        <v/>
      </c>
      <c r="AC131" t="str">
        <f t="shared" si="114"/>
        <v/>
      </c>
      <c r="AD131" t="str">
        <f t="shared" si="115"/>
        <v/>
      </c>
      <c r="AE131" t="str">
        <f t="shared" si="116"/>
        <v/>
      </c>
      <c r="AF131" t="str">
        <f t="shared" si="117"/>
        <v/>
      </c>
    </row>
    <row r="132" spans="11:32" ht="14.25" customHeight="1" x14ac:dyDescent="0.15">
      <c r="K132">
        <v>4</v>
      </c>
      <c r="L132" s="24" t="str">
        <f t="shared" si="118"/>
        <v/>
      </c>
      <c r="M132">
        <v>4</v>
      </c>
      <c r="N132" s="24" t="str">
        <f>IF(M132&lt;=M$128,VLOOKUP(M132,申込一覧表!$X$68:$AB$127,5,0),"")</f>
        <v/>
      </c>
      <c r="U132" t="str">
        <f t="shared" si="106"/>
        <v/>
      </c>
      <c r="V132" t="str">
        <f t="shared" si="107"/>
        <v/>
      </c>
      <c r="W132" t="str">
        <f t="shared" si="108"/>
        <v/>
      </c>
      <c r="X132" t="str">
        <f t="shared" si="109"/>
        <v/>
      </c>
      <c r="Y132" t="str">
        <f t="shared" si="110"/>
        <v/>
      </c>
      <c r="Z132" t="str">
        <f t="shared" si="111"/>
        <v/>
      </c>
      <c r="AA132" t="str">
        <f t="shared" si="112"/>
        <v/>
      </c>
      <c r="AB132" t="str">
        <f t="shared" si="113"/>
        <v/>
      </c>
      <c r="AC132" t="str">
        <f t="shared" si="114"/>
        <v/>
      </c>
      <c r="AD132" t="str">
        <f t="shared" si="115"/>
        <v/>
      </c>
      <c r="AE132" t="str">
        <f t="shared" si="116"/>
        <v/>
      </c>
      <c r="AF132" t="str">
        <f t="shared" si="117"/>
        <v/>
      </c>
    </row>
    <row r="133" spans="11:32" ht="14.25" customHeight="1" x14ac:dyDescent="0.15">
      <c r="K133">
        <v>5</v>
      </c>
      <c r="L133" s="24" t="str">
        <f t="shared" si="118"/>
        <v/>
      </c>
      <c r="M133">
        <v>5</v>
      </c>
      <c r="N133" s="24" t="str">
        <f>IF(M133&lt;=M$128,VLOOKUP(M133,申込一覧表!$X$68:$AB$127,5,0),"")</f>
        <v/>
      </c>
      <c r="U133" t="str">
        <f t="shared" si="106"/>
        <v/>
      </c>
      <c r="V133" t="str">
        <f t="shared" si="107"/>
        <v/>
      </c>
      <c r="W133" t="str">
        <f t="shared" si="108"/>
        <v/>
      </c>
      <c r="X133" t="str">
        <f t="shared" si="109"/>
        <v/>
      </c>
      <c r="Y133" t="str">
        <f t="shared" si="110"/>
        <v/>
      </c>
      <c r="Z133" t="str">
        <f t="shared" si="111"/>
        <v/>
      </c>
      <c r="AA133" t="str">
        <f t="shared" si="112"/>
        <v/>
      </c>
      <c r="AB133" t="str">
        <f t="shared" si="113"/>
        <v/>
      </c>
      <c r="AC133" t="str">
        <f t="shared" si="114"/>
        <v/>
      </c>
      <c r="AD133" t="str">
        <f t="shared" si="115"/>
        <v/>
      </c>
      <c r="AE133" t="str">
        <f t="shared" si="116"/>
        <v/>
      </c>
      <c r="AF133" t="str">
        <f t="shared" si="117"/>
        <v/>
      </c>
    </row>
    <row r="134" spans="11:32" ht="14.25" customHeight="1" x14ac:dyDescent="0.15">
      <c r="K134">
        <v>6</v>
      </c>
      <c r="L134" s="24" t="str">
        <f t="shared" si="118"/>
        <v/>
      </c>
      <c r="M134">
        <v>6</v>
      </c>
      <c r="N134" s="24" t="str">
        <f>IF(M134&lt;=M$128,VLOOKUP(M134,申込一覧表!$X$68:$AB$127,5,0),"")</f>
        <v/>
      </c>
      <c r="U134" t="str">
        <f t="shared" si="106"/>
        <v/>
      </c>
      <c r="V134" t="str">
        <f t="shared" si="107"/>
        <v/>
      </c>
      <c r="W134" t="str">
        <f t="shared" si="108"/>
        <v/>
      </c>
      <c r="X134" t="str">
        <f t="shared" si="109"/>
        <v/>
      </c>
      <c r="Y134" t="str">
        <f t="shared" si="110"/>
        <v/>
      </c>
      <c r="Z134" t="str">
        <f t="shared" si="111"/>
        <v/>
      </c>
      <c r="AA134" t="str">
        <f t="shared" si="112"/>
        <v/>
      </c>
      <c r="AB134" t="str">
        <f t="shared" si="113"/>
        <v/>
      </c>
      <c r="AC134" t="str">
        <f t="shared" si="114"/>
        <v/>
      </c>
      <c r="AD134" t="str">
        <f t="shared" si="115"/>
        <v/>
      </c>
      <c r="AE134" t="str">
        <f t="shared" si="116"/>
        <v/>
      </c>
      <c r="AF134" t="str">
        <f t="shared" si="117"/>
        <v/>
      </c>
    </row>
    <row r="135" spans="11:32" ht="14.25" customHeight="1" x14ac:dyDescent="0.15">
      <c r="K135">
        <v>7</v>
      </c>
      <c r="L135" s="24" t="str">
        <f t="shared" si="118"/>
        <v/>
      </c>
      <c r="M135">
        <v>7</v>
      </c>
      <c r="N135" s="24" t="str">
        <f>IF(M135&lt;=M$128,VLOOKUP(M135,申込一覧表!$X$68:$AB$127,5,0),"")</f>
        <v/>
      </c>
      <c r="U135" t="str">
        <f t="shared" si="106"/>
        <v/>
      </c>
      <c r="V135" t="str">
        <f t="shared" si="107"/>
        <v/>
      </c>
      <c r="W135" t="str">
        <f t="shared" si="108"/>
        <v/>
      </c>
      <c r="X135" t="str">
        <f t="shared" si="109"/>
        <v/>
      </c>
      <c r="Y135" t="str">
        <f t="shared" si="110"/>
        <v/>
      </c>
      <c r="Z135" t="str">
        <f t="shared" si="111"/>
        <v/>
      </c>
      <c r="AA135" t="str">
        <f t="shared" si="112"/>
        <v/>
      </c>
      <c r="AB135" t="str">
        <f t="shared" si="113"/>
        <v/>
      </c>
      <c r="AC135" t="str">
        <f t="shared" si="114"/>
        <v/>
      </c>
      <c r="AD135" t="str">
        <f t="shared" si="115"/>
        <v/>
      </c>
      <c r="AE135" t="str">
        <f t="shared" si="116"/>
        <v/>
      </c>
      <c r="AF135" t="str">
        <f t="shared" si="117"/>
        <v/>
      </c>
    </row>
    <row r="136" spans="11:32" ht="14.25" customHeight="1" x14ac:dyDescent="0.15">
      <c r="K136">
        <v>8</v>
      </c>
      <c r="L136" s="24" t="str">
        <f t="shared" si="118"/>
        <v/>
      </c>
      <c r="M136">
        <v>8</v>
      </c>
      <c r="N136" s="24" t="str">
        <f>IF(M136&lt;=M$128,VLOOKUP(M136,申込一覧表!$X$68:$AB$127,5,0),"")</f>
        <v/>
      </c>
      <c r="U136" t="str">
        <f t="shared" si="106"/>
        <v/>
      </c>
      <c r="V136" t="str">
        <f t="shared" si="107"/>
        <v/>
      </c>
      <c r="W136" t="str">
        <f t="shared" si="108"/>
        <v/>
      </c>
      <c r="X136" t="str">
        <f t="shared" si="109"/>
        <v/>
      </c>
      <c r="Y136" t="str">
        <f t="shared" si="110"/>
        <v/>
      </c>
      <c r="Z136" t="str">
        <f t="shared" si="111"/>
        <v/>
      </c>
      <c r="AA136" t="str">
        <f t="shared" si="112"/>
        <v/>
      </c>
      <c r="AB136" t="str">
        <f t="shared" si="113"/>
        <v/>
      </c>
      <c r="AC136" t="str">
        <f t="shared" si="114"/>
        <v/>
      </c>
      <c r="AD136" t="str">
        <f t="shared" si="115"/>
        <v/>
      </c>
      <c r="AE136" t="str">
        <f t="shared" si="116"/>
        <v/>
      </c>
      <c r="AF136" t="str">
        <f t="shared" si="117"/>
        <v/>
      </c>
    </row>
    <row r="137" spans="11:32" ht="14.25" customHeight="1" x14ac:dyDescent="0.15">
      <c r="K137">
        <v>9</v>
      </c>
      <c r="L137" s="24" t="str">
        <f t="shared" si="118"/>
        <v/>
      </c>
      <c r="M137">
        <v>9</v>
      </c>
      <c r="N137" s="24" t="str">
        <f>IF(M137&lt;=M$128,VLOOKUP(M137,申込一覧表!$X$68:$AB$127,5,0),"")</f>
        <v/>
      </c>
      <c r="U137" t="str">
        <f t="shared" si="106"/>
        <v/>
      </c>
      <c r="V137" t="str">
        <f t="shared" si="107"/>
        <v/>
      </c>
      <c r="W137" t="str">
        <f t="shared" si="108"/>
        <v/>
      </c>
      <c r="X137" t="str">
        <f t="shared" si="109"/>
        <v/>
      </c>
      <c r="Y137" t="str">
        <f t="shared" si="110"/>
        <v/>
      </c>
      <c r="Z137" t="str">
        <f t="shared" si="111"/>
        <v/>
      </c>
      <c r="AA137" t="str">
        <f t="shared" si="112"/>
        <v/>
      </c>
      <c r="AB137" t="str">
        <f t="shared" si="113"/>
        <v/>
      </c>
      <c r="AC137" t="str">
        <f t="shared" si="114"/>
        <v/>
      </c>
      <c r="AD137" t="str">
        <f t="shared" si="115"/>
        <v/>
      </c>
      <c r="AE137" t="str">
        <f t="shared" si="116"/>
        <v/>
      </c>
      <c r="AF137" t="str">
        <f t="shared" si="117"/>
        <v/>
      </c>
    </row>
    <row r="138" spans="11:32" ht="14.25" customHeight="1" x14ac:dyDescent="0.15">
      <c r="K138">
        <v>10</v>
      </c>
      <c r="L138" s="24" t="str">
        <f t="shared" si="118"/>
        <v/>
      </c>
      <c r="M138">
        <v>10</v>
      </c>
      <c r="N138" s="24" t="str">
        <f>IF(M138&lt;=M$128,VLOOKUP(M138,申込一覧表!$X$68:$AB$127,5,0),"")</f>
        <v/>
      </c>
      <c r="U138" t="str">
        <f t="shared" si="106"/>
        <v/>
      </c>
      <c r="V138" t="str">
        <f t="shared" si="107"/>
        <v/>
      </c>
      <c r="W138" t="str">
        <f t="shared" si="108"/>
        <v/>
      </c>
      <c r="X138" t="str">
        <f t="shared" si="109"/>
        <v/>
      </c>
      <c r="Y138" t="str">
        <f t="shared" si="110"/>
        <v/>
      </c>
      <c r="Z138" t="str">
        <f t="shared" si="111"/>
        <v/>
      </c>
      <c r="AA138" t="str">
        <f t="shared" si="112"/>
        <v/>
      </c>
      <c r="AB138" t="str">
        <f t="shared" si="113"/>
        <v/>
      </c>
      <c r="AC138" t="str">
        <f t="shared" si="114"/>
        <v/>
      </c>
      <c r="AD138" t="str">
        <f t="shared" si="115"/>
        <v/>
      </c>
      <c r="AE138" t="str">
        <f t="shared" si="116"/>
        <v/>
      </c>
      <c r="AF138" t="str">
        <f t="shared" si="117"/>
        <v/>
      </c>
    </row>
    <row r="139" spans="11:32" ht="14.25" customHeight="1" x14ac:dyDescent="0.15">
      <c r="K139">
        <v>11</v>
      </c>
      <c r="L139" s="24" t="str">
        <f t="shared" si="118"/>
        <v/>
      </c>
      <c r="M139">
        <v>11</v>
      </c>
      <c r="N139" s="24" t="str">
        <f>IF(M139&lt;=M$128,VLOOKUP(M139,申込一覧表!$X$68:$AB$127,5,0),"")</f>
        <v/>
      </c>
      <c r="U139" t="str">
        <f t="shared" si="106"/>
        <v/>
      </c>
      <c r="V139" t="str">
        <f t="shared" si="107"/>
        <v/>
      </c>
      <c r="W139" t="str">
        <f t="shared" si="108"/>
        <v/>
      </c>
      <c r="X139" t="str">
        <f t="shared" si="109"/>
        <v/>
      </c>
      <c r="Y139" t="str">
        <f t="shared" si="110"/>
        <v/>
      </c>
      <c r="Z139" t="str">
        <f t="shared" si="111"/>
        <v/>
      </c>
      <c r="AA139" t="str">
        <f t="shared" si="112"/>
        <v/>
      </c>
      <c r="AB139" t="str">
        <f t="shared" si="113"/>
        <v/>
      </c>
      <c r="AC139" t="str">
        <f t="shared" si="114"/>
        <v/>
      </c>
      <c r="AD139" t="str">
        <f t="shared" si="115"/>
        <v/>
      </c>
      <c r="AE139" t="str">
        <f t="shared" si="116"/>
        <v/>
      </c>
      <c r="AF139" t="str">
        <f t="shared" si="117"/>
        <v/>
      </c>
    </row>
    <row r="140" spans="11:32" ht="14.25" customHeight="1" x14ac:dyDescent="0.15">
      <c r="K140">
        <v>12</v>
      </c>
      <c r="L140" s="24" t="str">
        <f t="shared" si="118"/>
        <v/>
      </c>
      <c r="M140">
        <v>12</v>
      </c>
      <c r="N140" s="24" t="str">
        <f>IF(M140&lt;=M$128,VLOOKUP(M140,申込一覧表!$X$68:$AB$127,5,0),"")</f>
        <v/>
      </c>
      <c r="U140" t="str">
        <f t="shared" si="106"/>
        <v/>
      </c>
      <c r="V140" t="str">
        <f t="shared" si="107"/>
        <v/>
      </c>
      <c r="W140" t="str">
        <f t="shared" si="108"/>
        <v/>
      </c>
      <c r="X140" t="str">
        <f t="shared" si="109"/>
        <v/>
      </c>
      <c r="Y140" t="str">
        <f t="shared" si="110"/>
        <v/>
      </c>
      <c r="Z140" t="str">
        <f t="shared" si="111"/>
        <v/>
      </c>
      <c r="AA140" t="str">
        <f t="shared" si="112"/>
        <v/>
      </c>
      <c r="AB140" t="str">
        <f t="shared" si="113"/>
        <v/>
      </c>
      <c r="AC140" t="str">
        <f t="shared" si="114"/>
        <v/>
      </c>
      <c r="AD140" t="str">
        <f t="shared" si="115"/>
        <v/>
      </c>
      <c r="AE140" t="str">
        <f t="shared" si="116"/>
        <v/>
      </c>
      <c r="AF140" t="str">
        <f t="shared" si="117"/>
        <v/>
      </c>
    </row>
    <row r="141" spans="11:32" ht="14.25" customHeight="1" x14ac:dyDescent="0.15">
      <c r="K141">
        <v>13</v>
      </c>
      <c r="L141" s="24" t="str">
        <f t="shared" si="118"/>
        <v/>
      </c>
      <c r="M141">
        <v>13</v>
      </c>
      <c r="N141" s="24" t="str">
        <f>IF(M141&lt;=M$128,VLOOKUP(M141,申込一覧表!$X$68:$AB$127,5,0),"")</f>
        <v/>
      </c>
      <c r="U141" t="str">
        <f t="shared" si="106"/>
        <v/>
      </c>
      <c r="V141" t="str">
        <f t="shared" si="107"/>
        <v/>
      </c>
      <c r="W141" t="str">
        <f t="shared" si="108"/>
        <v/>
      </c>
      <c r="X141" t="str">
        <f t="shared" si="109"/>
        <v/>
      </c>
      <c r="Y141" t="str">
        <f t="shared" si="110"/>
        <v/>
      </c>
      <c r="Z141" t="str">
        <f t="shared" si="111"/>
        <v/>
      </c>
      <c r="AA141" t="str">
        <f t="shared" si="112"/>
        <v/>
      </c>
      <c r="AB141" t="str">
        <f t="shared" si="113"/>
        <v/>
      </c>
      <c r="AC141" t="str">
        <f t="shared" si="114"/>
        <v/>
      </c>
      <c r="AD141" t="str">
        <f t="shared" si="115"/>
        <v/>
      </c>
      <c r="AE141" t="str">
        <f t="shared" si="116"/>
        <v/>
      </c>
      <c r="AF141" t="str">
        <f t="shared" si="117"/>
        <v/>
      </c>
    </row>
    <row r="142" spans="11:32" ht="14.25" customHeight="1" x14ac:dyDescent="0.15">
      <c r="K142">
        <v>14</v>
      </c>
      <c r="L142" s="24" t="str">
        <f t="shared" si="118"/>
        <v/>
      </c>
      <c r="M142">
        <v>14</v>
      </c>
      <c r="N142" s="24" t="str">
        <f>IF(M142&lt;=M$128,VLOOKUP(M142,申込一覧表!$X$68:$AB$127,5,0),"")</f>
        <v/>
      </c>
      <c r="U142" t="str">
        <f t="shared" si="106"/>
        <v/>
      </c>
      <c r="V142" t="str">
        <f t="shared" si="107"/>
        <v/>
      </c>
      <c r="W142" t="str">
        <f t="shared" si="108"/>
        <v/>
      </c>
      <c r="X142" t="str">
        <f t="shared" si="109"/>
        <v/>
      </c>
      <c r="Y142" t="str">
        <f t="shared" si="110"/>
        <v/>
      </c>
      <c r="Z142" t="str">
        <f t="shared" si="111"/>
        <v/>
      </c>
      <c r="AA142" t="str">
        <f t="shared" si="112"/>
        <v/>
      </c>
      <c r="AB142" t="str">
        <f t="shared" si="113"/>
        <v/>
      </c>
      <c r="AC142" t="str">
        <f t="shared" si="114"/>
        <v/>
      </c>
      <c r="AD142" t="str">
        <f t="shared" si="115"/>
        <v/>
      </c>
      <c r="AE142" t="str">
        <f t="shared" si="116"/>
        <v/>
      </c>
      <c r="AF142" t="str">
        <f t="shared" si="117"/>
        <v/>
      </c>
    </row>
    <row r="143" spans="11:32" ht="14.25" customHeight="1" x14ac:dyDescent="0.15">
      <c r="K143">
        <v>15</v>
      </c>
      <c r="L143" s="24" t="str">
        <f t="shared" si="118"/>
        <v/>
      </c>
      <c r="M143">
        <v>15</v>
      </c>
      <c r="N143" s="24" t="str">
        <f>IF(M143&lt;=M$128,VLOOKUP(M143,申込一覧表!$X$68:$AB$127,5,0),"")</f>
        <v/>
      </c>
      <c r="U143" t="str">
        <f t="shared" si="106"/>
        <v/>
      </c>
      <c r="V143" t="str">
        <f t="shared" si="107"/>
        <v/>
      </c>
      <c r="W143" t="str">
        <f t="shared" si="108"/>
        <v/>
      </c>
      <c r="X143" t="str">
        <f t="shared" si="109"/>
        <v/>
      </c>
      <c r="Y143" t="str">
        <f t="shared" si="110"/>
        <v/>
      </c>
      <c r="Z143" t="str">
        <f t="shared" si="111"/>
        <v/>
      </c>
      <c r="AA143" t="str">
        <f t="shared" si="112"/>
        <v/>
      </c>
      <c r="AB143" t="str">
        <f t="shared" si="113"/>
        <v/>
      </c>
      <c r="AC143" t="str">
        <f t="shared" si="114"/>
        <v/>
      </c>
      <c r="AD143" t="str">
        <f t="shared" si="115"/>
        <v/>
      </c>
      <c r="AE143" t="str">
        <f t="shared" si="116"/>
        <v/>
      </c>
      <c r="AF143" t="str">
        <f t="shared" si="117"/>
        <v/>
      </c>
    </row>
    <row r="144" spans="11:32" ht="14.25" customHeight="1" x14ac:dyDescent="0.15">
      <c r="K144">
        <v>16</v>
      </c>
      <c r="L144" s="24" t="str">
        <f t="shared" si="118"/>
        <v/>
      </c>
      <c r="M144">
        <v>16</v>
      </c>
      <c r="N144" s="24" t="str">
        <f>IF(M144&lt;=M$128,VLOOKUP(M144,申込一覧表!$X$68:$AB$127,5,0),"")</f>
        <v/>
      </c>
      <c r="U144" t="str">
        <f t="shared" si="106"/>
        <v/>
      </c>
      <c r="V144" t="str">
        <f t="shared" si="107"/>
        <v/>
      </c>
      <c r="W144" t="str">
        <f t="shared" si="108"/>
        <v/>
      </c>
      <c r="X144" t="str">
        <f t="shared" si="109"/>
        <v/>
      </c>
      <c r="Y144" t="str">
        <f t="shared" si="110"/>
        <v/>
      </c>
      <c r="Z144" t="str">
        <f t="shared" si="111"/>
        <v/>
      </c>
      <c r="AA144" t="str">
        <f t="shared" si="112"/>
        <v/>
      </c>
      <c r="AB144" t="str">
        <f t="shared" si="113"/>
        <v/>
      </c>
      <c r="AC144" t="str">
        <f t="shared" si="114"/>
        <v/>
      </c>
      <c r="AD144" t="str">
        <f t="shared" si="115"/>
        <v/>
      </c>
      <c r="AE144" t="str">
        <f t="shared" si="116"/>
        <v/>
      </c>
      <c r="AF144" t="str">
        <f t="shared" si="117"/>
        <v/>
      </c>
    </row>
    <row r="145" spans="11:32" ht="14.25" customHeight="1" x14ac:dyDescent="0.15">
      <c r="K145">
        <v>17</v>
      </c>
      <c r="L145" s="24" t="str">
        <f t="shared" si="118"/>
        <v/>
      </c>
      <c r="M145">
        <v>17</v>
      </c>
      <c r="N145" s="24" t="str">
        <f>IF(M145&lt;=M$128,VLOOKUP(M145,申込一覧表!$X$68:$AB$127,5,0),"")</f>
        <v/>
      </c>
      <c r="U145" t="str">
        <f t="shared" si="106"/>
        <v/>
      </c>
      <c r="V145" t="str">
        <f t="shared" si="107"/>
        <v/>
      </c>
      <c r="W145" t="str">
        <f t="shared" si="108"/>
        <v/>
      </c>
      <c r="X145" t="str">
        <f t="shared" si="109"/>
        <v/>
      </c>
      <c r="Y145" t="str">
        <f t="shared" si="110"/>
        <v/>
      </c>
      <c r="Z145" t="str">
        <f t="shared" si="111"/>
        <v/>
      </c>
      <c r="AA145" t="str">
        <f t="shared" si="112"/>
        <v/>
      </c>
      <c r="AB145" t="str">
        <f t="shared" si="113"/>
        <v/>
      </c>
      <c r="AC145" t="str">
        <f t="shared" si="114"/>
        <v/>
      </c>
      <c r="AD145" t="str">
        <f t="shared" si="115"/>
        <v/>
      </c>
      <c r="AE145" t="str">
        <f t="shared" si="116"/>
        <v/>
      </c>
      <c r="AF145" t="str">
        <f t="shared" si="117"/>
        <v/>
      </c>
    </row>
    <row r="146" spans="11:32" ht="14.25" customHeight="1" x14ac:dyDescent="0.15">
      <c r="K146">
        <v>18</v>
      </c>
      <c r="L146" s="24" t="str">
        <f t="shared" si="118"/>
        <v/>
      </c>
      <c r="M146">
        <v>18</v>
      </c>
      <c r="N146" s="24" t="str">
        <f>IF(M146&lt;=M$128,VLOOKUP(M146,申込一覧表!$X$68:$AB$127,5,0),"")</f>
        <v/>
      </c>
      <c r="U146" t="str">
        <f t="shared" si="106"/>
        <v/>
      </c>
      <c r="V146" t="str">
        <f t="shared" si="107"/>
        <v/>
      </c>
      <c r="W146" t="str">
        <f t="shared" si="108"/>
        <v/>
      </c>
      <c r="X146" t="str">
        <f t="shared" si="109"/>
        <v/>
      </c>
      <c r="Y146" t="str">
        <f t="shared" si="110"/>
        <v/>
      </c>
      <c r="Z146" t="str">
        <f t="shared" si="111"/>
        <v/>
      </c>
      <c r="AA146" t="str">
        <f t="shared" si="112"/>
        <v/>
      </c>
      <c r="AB146" t="str">
        <f t="shared" si="113"/>
        <v/>
      </c>
      <c r="AC146" t="str">
        <f t="shared" si="114"/>
        <v/>
      </c>
      <c r="AD146" t="str">
        <f t="shared" si="115"/>
        <v/>
      </c>
      <c r="AE146" t="str">
        <f t="shared" si="116"/>
        <v/>
      </c>
      <c r="AF146" t="str">
        <f t="shared" si="117"/>
        <v/>
      </c>
    </row>
    <row r="147" spans="11:32" ht="14.25" customHeight="1" x14ac:dyDescent="0.15">
      <c r="K147">
        <v>19</v>
      </c>
      <c r="L147" s="24" t="str">
        <f t="shared" si="118"/>
        <v/>
      </c>
      <c r="M147">
        <v>19</v>
      </c>
      <c r="N147" s="24" t="str">
        <f>IF(M147&lt;=M$128,VLOOKUP(M147,申込一覧表!$X$68:$AB$127,5,0),"")</f>
        <v/>
      </c>
      <c r="U147" t="str">
        <f t="shared" si="106"/>
        <v/>
      </c>
      <c r="V147" t="str">
        <f t="shared" si="107"/>
        <v/>
      </c>
      <c r="W147" t="str">
        <f t="shared" si="108"/>
        <v/>
      </c>
      <c r="X147" t="str">
        <f t="shared" si="109"/>
        <v/>
      </c>
      <c r="Y147" t="str">
        <f t="shared" si="110"/>
        <v/>
      </c>
      <c r="Z147" t="str">
        <f t="shared" si="111"/>
        <v/>
      </c>
      <c r="AA147" t="str">
        <f t="shared" si="112"/>
        <v/>
      </c>
      <c r="AB147" t="str">
        <f t="shared" si="113"/>
        <v/>
      </c>
      <c r="AC147" t="str">
        <f t="shared" si="114"/>
        <v/>
      </c>
      <c r="AD147" t="str">
        <f t="shared" si="115"/>
        <v/>
      </c>
      <c r="AE147" t="str">
        <f t="shared" si="116"/>
        <v/>
      </c>
      <c r="AF147" t="str">
        <f t="shared" si="117"/>
        <v/>
      </c>
    </row>
    <row r="148" spans="11:32" ht="14.25" customHeight="1" x14ac:dyDescent="0.15">
      <c r="K148">
        <v>20</v>
      </c>
      <c r="L148" s="24" t="str">
        <f t="shared" si="118"/>
        <v/>
      </c>
      <c r="M148">
        <v>20</v>
      </c>
      <c r="N148" s="24" t="str">
        <f>IF(M148&lt;=M$128,VLOOKUP(M148,申込一覧表!$X$68:$AB$127,5,0),"")</f>
        <v/>
      </c>
      <c r="U148" t="str">
        <f t="shared" si="106"/>
        <v/>
      </c>
      <c r="V148" t="str">
        <f t="shared" si="107"/>
        <v/>
      </c>
      <c r="W148" t="str">
        <f t="shared" si="108"/>
        <v/>
      </c>
      <c r="X148" t="str">
        <f t="shared" si="109"/>
        <v/>
      </c>
      <c r="Y148" t="str">
        <f t="shared" si="110"/>
        <v/>
      </c>
      <c r="Z148" t="str">
        <f t="shared" si="111"/>
        <v/>
      </c>
      <c r="AA148" t="str">
        <f t="shared" si="112"/>
        <v/>
      </c>
      <c r="AB148" t="str">
        <f t="shared" si="113"/>
        <v/>
      </c>
      <c r="AC148" t="str">
        <f t="shared" si="114"/>
        <v/>
      </c>
      <c r="AD148" t="str">
        <f t="shared" si="115"/>
        <v/>
      </c>
      <c r="AE148" t="str">
        <f t="shared" si="116"/>
        <v/>
      </c>
      <c r="AF148" t="str">
        <f t="shared" si="117"/>
        <v/>
      </c>
    </row>
    <row r="149" spans="11:32" ht="14.25" customHeight="1" x14ac:dyDescent="0.15">
      <c r="K149">
        <v>21</v>
      </c>
      <c r="L149" s="24" t="str">
        <f t="shared" si="118"/>
        <v/>
      </c>
      <c r="M149">
        <v>21</v>
      </c>
      <c r="N149" s="24" t="str">
        <f>IF(M149&lt;=M$128,VLOOKUP(M149,申込一覧表!$X$68:$AB$127,5,0),"")</f>
        <v/>
      </c>
      <c r="U149" t="str">
        <f t="shared" si="106"/>
        <v/>
      </c>
      <c r="V149" t="str">
        <f t="shared" si="107"/>
        <v/>
      </c>
      <c r="W149" t="str">
        <f t="shared" si="108"/>
        <v/>
      </c>
      <c r="X149" t="str">
        <f t="shared" si="109"/>
        <v/>
      </c>
      <c r="Y149" t="str">
        <f t="shared" si="110"/>
        <v/>
      </c>
      <c r="Z149" t="str">
        <f t="shared" si="111"/>
        <v/>
      </c>
      <c r="AA149" t="str">
        <f t="shared" si="112"/>
        <v/>
      </c>
      <c r="AB149" t="str">
        <f t="shared" si="113"/>
        <v/>
      </c>
      <c r="AC149" t="str">
        <f t="shared" si="114"/>
        <v/>
      </c>
      <c r="AD149" t="str">
        <f t="shared" si="115"/>
        <v/>
      </c>
      <c r="AE149" t="str">
        <f t="shared" si="116"/>
        <v/>
      </c>
      <c r="AF149" t="str">
        <f t="shared" si="117"/>
        <v/>
      </c>
    </row>
    <row r="150" spans="11:32" ht="14.25" customHeight="1" x14ac:dyDescent="0.15">
      <c r="K150">
        <v>22</v>
      </c>
      <c r="L150" s="24" t="str">
        <f t="shared" si="118"/>
        <v/>
      </c>
      <c r="M150">
        <v>22</v>
      </c>
      <c r="N150" s="24" t="str">
        <f>IF(M150&lt;=M$128,VLOOKUP(M150,申込一覧表!$X$68:$AB$127,5,0),"")</f>
        <v/>
      </c>
      <c r="U150" t="str">
        <f t="shared" si="106"/>
        <v/>
      </c>
      <c r="V150" t="str">
        <f t="shared" si="107"/>
        <v/>
      </c>
      <c r="W150" t="str">
        <f t="shared" si="108"/>
        <v/>
      </c>
      <c r="X150" t="str">
        <f t="shared" si="109"/>
        <v/>
      </c>
      <c r="Y150" t="str">
        <f t="shared" si="110"/>
        <v/>
      </c>
      <c r="Z150" t="str">
        <f t="shared" si="111"/>
        <v/>
      </c>
      <c r="AA150" t="str">
        <f t="shared" si="112"/>
        <v/>
      </c>
      <c r="AB150" t="str">
        <f t="shared" si="113"/>
        <v/>
      </c>
      <c r="AC150" t="str">
        <f t="shared" si="114"/>
        <v/>
      </c>
      <c r="AD150" t="str">
        <f t="shared" si="115"/>
        <v/>
      </c>
      <c r="AE150" t="str">
        <f t="shared" si="116"/>
        <v/>
      </c>
      <c r="AF150" t="str">
        <f t="shared" si="117"/>
        <v/>
      </c>
    </row>
    <row r="151" spans="11:32" ht="14.25" customHeight="1" x14ac:dyDescent="0.15">
      <c r="K151">
        <v>23</v>
      </c>
      <c r="L151" s="24" t="str">
        <f t="shared" si="118"/>
        <v/>
      </c>
      <c r="M151">
        <v>23</v>
      </c>
      <c r="N151" s="24" t="str">
        <f>IF(M151&lt;=M$128,VLOOKUP(M151,申込一覧表!$X$68:$AB$127,5,0),"")</f>
        <v/>
      </c>
      <c r="U151" t="str">
        <f t="shared" si="106"/>
        <v/>
      </c>
      <c r="V151" t="str">
        <f t="shared" si="107"/>
        <v/>
      </c>
      <c r="W151" t="str">
        <f t="shared" si="108"/>
        <v/>
      </c>
      <c r="X151" t="str">
        <f t="shared" si="109"/>
        <v/>
      </c>
      <c r="Y151" t="str">
        <f t="shared" si="110"/>
        <v/>
      </c>
      <c r="Z151" t="str">
        <f t="shared" si="111"/>
        <v/>
      </c>
      <c r="AA151" t="str">
        <f t="shared" si="112"/>
        <v/>
      </c>
      <c r="AB151" t="str">
        <f t="shared" si="113"/>
        <v/>
      </c>
      <c r="AC151" t="str">
        <f t="shared" si="114"/>
        <v/>
      </c>
      <c r="AD151" t="str">
        <f t="shared" si="115"/>
        <v/>
      </c>
      <c r="AE151" t="str">
        <f t="shared" si="116"/>
        <v/>
      </c>
      <c r="AF151" t="str">
        <f t="shared" si="117"/>
        <v/>
      </c>
    </row>
    <row r="152" spans="11:32" ht="14.25" customHeight="1" x14ac:dyDescent="0.15">
      <c r="K152">
        <v>24</v>
      </c>
      <c r="L152" s="24" t="str">
        <f t="shared" si="118"/>
        <v/>
      </c>
      <c r="M152">
        <v>24</v>
      </c>
      <c r="N152" s="24" t="str">
        <f>IF(M152&lt;=M$128,VLOOKUP(M152,申込一覧表!$X$68:$AB$127,5,0),"")</f>
        <v/>
      </c>
      <c r="U152" t="str">
        <f t="shared" si="106"/>
        <v/>
      </c>
      <c r="V152" t="str">
        <f t="shared" si="107"/>
        <v/>
      </c>
      <c r="W152" t="str">
        <f t="shared" si="108"/>
        <v/>
      </c>
      <c r="X152" t="str">
        <f t="shared" si="109"/>
        <v/>
      </c>
      <c r="Y152" t="str">
        <f t="shared" si="110"/>
        <v/>
      </c>
      <c r="Z152" t="str">
        <f t="shared" si="111"/>
        <v/>
      </c>
      <c r="AA152" t="str">
        <f t="shared" si="112"/>
        <v/>
      </c>
      <c r="AB152" t="str">
        <f t="shared" si="113"/>
        <v/>
      </c>
      <c r="AC152" t="str">
        <f t="shared" si="114"/>
        <v/>
      </c>
      <c r="AD152" t="str">
        <f t="shared" si="115"/>
        <v/>
      </c>
      <c r="AE152" t="str">
        <f t="shared" si="116"/>
        <v/>
      </c>
      <c r="AF152" t="str">
        <f t="shared" si="117"/>
        <v/>
      </c>
    </row>
    <row r="153" spans="11:32" ht="14.25" customHeight="1" x14ac:dyDescent="0.15">
      <c r="K153">
        <v>25</v>
      </c>
      <c r="L153" s="24" t="str">
        <f t="shared" si="118"/>
        <v/>
      </c>
      <c r="M153">
        <v>25</v>
      </c>
      <c r="N153" s="24" t="str">
        <f>IF(M153&lt;=M$128,VLOOKUP(M153,申込一覧表!$X$68:$AB$127,5,0),"")</f>
        <v/>
      </c>
      <c r="U153" t="str">
        <f t="shared" si="106"/>
        <v/>
      </c>
      <c r="V153" t="str">
        <f t="shared" si="107"/>
        <v/>
      </c>
      <c r="W153" t="str">
        <f t="shared" si="108"/>
        <v/>
      </c>
      <c r="X153" t="str">
        <f t="shared" si="109"/>
        <v/>
      </c>
      <c r="Y153" t="str">
        <f t="shared" si="110"/>
        <v/>
      </c>
      <c r="Z153" t="str">
        <f t="shared" si="111"/>
        <v/>
      </c>
      <c r="AA153" t="str">
        <f t="shared" si="112"/>
        <v/>
      </c>
      <c r="AB153" t="str">
        <f t="shared" si="113"/>
        <v/>
      </c>
      <c r="AC153" t="str">
        <f t="shared" si="114"/>
        <v/>
      </c>
      <c r="AD153" t="str">
        <f t="shared" si="115"/>
        <v/>
      </c>
      <c r="AE153" t="str">
        <f t="shared" si="116"/>
        <v/>
      </c>
      <c r="AF153" t="str">
        <f t="shared" si="117"/>
        <v/>
      </c>
    </row>
    <row r="154" spans="11:32" ht="14.25" customHeight="1" x14ac:dyDescent="0.15">
      <c r="K154">
        <v>26</v>
      </c>
      <c r="L154" s="24" t="str">
        <f t="shared" si="118"/>
        <v/>
      </c>
      <c r="M154">
        <v>26</v>
      </c>
      <c r="N154" s="24" t="str">
        <f>IF(M154&lt;=M$128,VLOOKUP(M154,申込一覧表!$X$68:$AB$127,5,0),"")</f>
        <v/>
      </c>
      <c r="U154" t="str">
        <f t="shared" si="106"/>
        <v/>
      </c>
      <c r="V154" t="str">
        <f t="shared" si="107"/>
        <v/>
      </c>
      <c r="W154" t="str">
        <f t="shared" si="108"/>
        <v/>
      </c>
      <c r="X154" t="str">
        <f t="shared" si="109"/>
        <v/>
      </c>
      <c r="Y154" t="str">
        <f t="shared" si="110"/>
        <v/>
      </c>
      <c r="Z154" t="str">
        <f t="shared" si="111"/>
        <v/>
      </c>
      <c r="AA154" t="str">
        <f t="shared" si="112"/>
        <v/>
      </c>
      <c r="AB154" t="str">
        <f t="shared" si="113"/>
        <v/>
      </c>
      <c r="AC154" t="str">
        <f t="shared" si="114"/>
        <v/>
      </c>
      <c r="AD154" t="str">
        <f t="shared" si="115"/>
        <v/>
      </c>
      <c r="AE154" t="str">
        <f t="shared" si="116"/>
        <v/>
      </c>
      <c r="AF154" t="str">
        <f t="shared" si="117"/>
        <v/>
      </c>
    </row>
    <row r="155" spans="11:32" ht="14.25" customHeight="1" x14ac:dyDescent="0.15">
      <c r="K155">
        <v>27</v>
      </c>
      <c r="L155" s="24" t="str">
        <f t="shared" si="118"/>
        <v/>
      </c>
      <c r="M155">
        <v>27</v>
      </c>
      <c r="N155" s="24" t="str">
        <f>IF(M155&lt;=M$128,VLOOKUP(M155,申込一覧表!$X$68:$AB$127,5,0),"")</f>
        <v/>
      </c>
      <c r="U155" t="str">
        <f t="shared" si="106"/>
        <v/>
      </c>
      <c r="V155" t="str">
        <f t="shared" si="107"/>
        <v/>
      </c>
      <c r="W155" t="str">
        <f t="shared" si="108"/>
        <v/>
      </c>
      <c r="X155" t="str">
        <f t="shared" si="109"/>
        <v/>
      </c>
      <c r="Y155" t="str">
        <f t="shared" si="110"/>
        <v/>
      </c>
      <c r="Z155" t="str">
        <f t="shared" si="111"/>
        <v/>
      </c>
      <c r="AA155" t="str">
        <f t="shared" si="112"/>
        <v/>
      </c>
      <c r="AB155" t="str">
        <f t="shared" si="113"/>
        <v/>
      </c>
      <c r="AC155" t="str">
        <f t="shared" si="114"/>
        <v/>
      </c>
      <c r="AD155" t="str">
        <f t="shared" si="115"/>
        <v/>
      </c>
      <c r="AE155" t="str">
        <f t="shared" si="116"/>
        <v/>
      </c>
      <c r="AF155" t="str">
        <f t="shared" si="117"/>
        <v/>
      </c>
    </row>
    <row r="156" spans="11:32" ht="14.25" customHeight="1" x14ac:dyDescent="0.15">
      <c r="K156">
        <v>28</v>
      </c>
      <c r="L156" s="24" t="str">
        <f t="shared" si="118"/>
        <v/>
      </c>
      <c r="M156">
        <v>28</v>
      </c>
      <c r="N156" s="24" t="str">
        <f>IF(M156&lt;=M$128,VLOOKUP(M156,申込一覧表!$X$68:$AB$127,5,0),"")</f>
        <v/>
      </c>
      <c r="U156" t="str">
        <f t="shared" si="106"/>
        <v/>
      </c>
      <c r="V156" t="str">
        <f t="shared" si="107"/>
        <v/>
      </c>
      <c r="W156" t="str">
        <f t="shared" si="108"/>
        <v/>
      </c>
      <c r="X156" t="str">
        <f t="shared" si="109"/>
        <v/>
      </c>
      <c r="Y156" t="str">
        <f t="shared" si="110"/>
        <v/>
      </c>
      <c r="Z156" t="str">
        <f t="shared" si="111"/>
        <v/>
      </c>
      <c r="AA156" t="str">
        <f t="shared" si="112"/>
        <v/>
      </c>
      <c r="AB156" t="str">
        <f t="shared" si="113"/>
        <v/>
      </c>
      <c r="AC156" t="str">
        <f t="shared" si="114"/>
        <v/>
      </c>
      <c r="AD156" t="str">
        <f t="shared" si="115"/>
        <v/>
      </c>
      <c r="AE156" t="str">
        <f t="shared" si="116"/>
        <v/>
      </c>
      <c r="AF156" t="str">
        <f t="shared" si="117"/>
        <v/>
      </c>
    </row>
    <row r="157" spans="11:32" ht="14.25" customHeight="1" x14ac:dyDescent="0.15">
      <c r="K157">
        <v>29</v>
      </c>
      <c r="L157" s="24" t="str">
        <f t="shared" si="118"/>
        <v/>
      </c>
      <c r="M157">
        <v>29</v>
      </c>
      <c r="N157" s="24" t="str">
        <f>IF(M157&lt;=M$128,VLOOKUP(M157,申込一覧表!$X$68:$AB$127,5,0),"")</f>
        <v/>
      </c>
      <c r="U157" t="str">
        <f t="shared" si="106"/>
        <v/>
      </c>
      <c r="V157" t="str">
        <f t="shared" si="107"/>
        <v/>
      </c>
      <c r="W157" t="str">
        <f t="shared" si="108"/>
        <v/>
      </c>
      <c r="X157" t="str">
        <f t="shared" si="109"/>
        <v/>
      </c>
      <c r="Y157" t="str">
        <f t="shared" si="110"/>
        <v/>
      </c>
      <c r="Z157" t="str">
        <f t="shared" si="111"/>
        <v/>
      </c>
      <c r="AA157" t="str">
        <f t="shared" si="112"/>
        <v/>
      </c>
      <c r="AB157" t="str">
        <f t="shared" si="113"/>
        <v/>
      </c>
      <c r="AC157" t="str">
        <f t="shared" si="114"/>
        <v/>
      </c>
      <c r="AD157" t="str">
        <f t="shared" si="115"/>
        <v/>
      </c>
      <c r="AE157" t="str">
        <f t="shared" si="116"/>
        <v/>
      </c>
      <c r="AF157" t="str">
        <f t="shared" si="117"/>
        <v/>
      </c>
    </row>
    <row r="158" spans="11:32" ht="14.25" customHeight="1" x14ac:dyDescent="0.15">
      <c r="K158">
        <v>30</v>
      </c>
      <c r="L158" s="24" t="str">
        <f t="shared" si="118"/>
        <v/>
      </c>
      <c r="M158">
        <v>30</v>
      </c>
      <c r="N158" s="24" t="str">
        <f>IF(M158&lt;=M$128,VLOOKUP(M158,申込一覧表!$X$68:$AB$127,5,0),"")</f>
        <v/>
      </c>
      <c r="U158" t="str">
        <f t="shared" si="106"/>
        <v/>
      </c>
      <c r="V158" t="str">
        <f t="shared" si="107"/>
        <v/>
      </c>
      <c r="W158" t="str">
        <f t="shared" si="108"/>
        <v/>
      </c>
      <c r="X158" t="str">
        <f t="shared" si="109"/>
        <v/>
      </c>
      <c r="Y158" t="str">
        <f t="shared" si="110"/>
        <v/>
      </c>
      <c r="Z158" t="str">
        <f t="shared" si="111"/>
        <v/>
      </c>
      <c r="AA158" t="str">
        <f t="shared" si="112"/>
        <v/>
      </c>
      <c r="AB158" t="str">
        <f t="shared" si="113"/>
        <v/>
      </c>
      <c r="AC158" t="str">
        <f t="shared" si="114"/>
        <v/>
      </c>
      <c r="AD158" t="str">
        <f t="shared" si="115"/>
        <v/>
      </c>
      <c r="AE158" t="str">
        <f t="shared" si="116"/>
        <v/>
      </c>
      <c r="AF158" t="str">
        <f t="shared" si="117"/>
        <v/>
      </c>
    </row>
    <row r="159" spans="11:32" ht="14.25" customHeight="1" x14ac:dyDescent="0.15">
      <c r="K159">
        <v>31</v>
      </c>
      <c r="L159" s="24" t="str">
        <f t="shared" si="118"/>
        <v/>
      </c>
      <c r="M159">
        <v>31</v>
      </c>
      <c r="N159" s="24" t="str">
        <f>IF(M159&lt;=M$128,VLOOKUP(M159,申込一覧表!$X$68:$AB$127,5,0),"")</f>
        <v/>
      </c>
      <c r="U159" t="str">
        <f t="shared" si="106"/>
        <v/>
      </c>
      <c r="V159" t="str">
        <f t="shared" si="107"/>
        <v/>
      </c>
      <c r="W159" t="str">
        <f t="shared" si="108"/>
        <v/>
      </c>
      <c r="X159" t="str">
        <f t="shared" si="109"/>
        <v/>
      </c>
      <c r="Y159" t="str">
        <f t="shared" si="110"/>
        <v/>
      </c>
      <c r="Z159" t="str">
        <f t="shared" si="111"/>
        <v/>
      </c>
      <c r="AA159" t="str">
        <f t="shared" si="112"/>
        <v/>
      </c>
      <c r="AB159" t="str">
        <f t="shared" si="113"/>
        <v/>
      </c>
      <c r="AC159" t="str">
        <f t="shared" si="114"/>
        <v/>
      </c>
      <c r="AD159" t="str">
        <f t="shared" si="115"/>
        <v/>
      </c>
      <c r="AE159" t="str">
        <f t="shared" si="116"/>
        <v/>
      </c>
      <c r="AF159" t="str">
        <f t="shared" si="117"/>
        <v/>
      </c>
    </row>
    <row r="160" spans="11:32" ht="14.25" customHeight="1" x14ac:dyDescent="0.15">
      <c r="K160">
        <v>32</v>
      </c>
      <c r="L160" s="24" t="str">
        <f t="shared" si="118"/>
        <v/>
      </c>
      <c r="M160">
        <v>32</v>
      </c>
      <c r="N160" s="24" t="str">
        <f>IF(M160&lt;=M$128,VLOOKUP(M160,申込一覧表!$X$68:$AB$127,5,0),"")</f>
        <v/>
      </c>
      <c r="U160" t="str">
        <f t="shared" si="106"/>
        <v/>
      </c>
      <c r="V160" t="str">
        <f t="shared" si="107"/>
        <v/>
      </c>
      <c r="W160" t="str">
        <f t="shared" si="108"/>
        <v/>
      </c>
      <c r="X160" t="str">
        <f t="shared" si="109"/>
        <v/>
      </c>
      <c r="Y160" t="str">
        <f t="shared" si="110"/>
        <v/>
      </c>
      <c r="Z160" t="str">
        <f t="shared" si="111"/>
        <v/>
      </c>
      <c r="AA160" t="str">
        <f t="shared" si="112"/>
        <v/>
      </c>
      <c r="AB160" t="str">
        <f t="shared" si="113"/>
        <v/>
      </c>
      <c r="AC160" t="str">
        <f t="shared" si="114"/>
        <v/>
      </c>
      <c r="AD160" t="str">
        <f t="shared" si="115"/>
        <v/>
      </c>
      <c r="AE160" t="str">
        <f t="shared" si="116"/>
        <v/>
      </c>
      <c r="AF160" t="str">
        <f t="shared" si="117"/>
        <v/>
      </c>
    </row>
    <row r="161" spans="11:32" ht="14.25" customHeight="1" x14ac:dyDescent="0.15">
      <c r="K161">
        <v>33</v>
      </c>
      <c r="L161" s="24" t="str">
        <f t="shared" si="118"/>
        <v/>
      </c>
      <c r="M161">
        <v>33</v>
      </c>
      <c r="N161" s="24" t="str">
        <f>IF(M161&lt;=M$128,VLOOKUP(M161,申込一覧表!$X$68:$AB$127,5,0),"")</f>
        <v/>
      </c>
      <c r="U161" t="str">
        <f t="shared" si="106"/>
        <v/>
      </c>
      <c r="V161" t="str">
        <f t="shared" si="107"/>
        <v/>
      </c>
      <c r="W161" t="str">
        <f t="shared" si="108"/>
        <v/>
      </c>
      <c r="X161" t="str">
        <f t="shared" si="109"/>
        <v/>
      </c>
      <c r="Y161" t="str">
        <f t="shared" si="110"/>
        <v/>
      </c>
      <c r="Z161" t="str">
        <f t="shared" si="111"/>
        <v/>
      </c>
      <c r="AA161" t="str">
        <f t="shared" si="112"/>
        <v/>
      </c>
      <c r="AB161" t="str">
        <f t="shared" si="113"/>
        <v/>
      </c>
      <c r="AC161" t="str">
        <f t="shared" si="114"/>
        <v/>
      </c>
      <c r="AD161" t="str">
        <f t="shared" si="115"/>
        <v/>
      </c>
      <c r="AE161" t="str">
        <f t="shared" si="116"/>
        <v/>
      </c>
      <c r="AF161" t="str">
        <f t="shared" si="117"/>
        <v/>
      </c>
    </row>
    <row r="162" spans="11:32" ht="14.25" customHeight="1" x14ac:dyDescent="0.15">
      <c r="K162">
        <v>34</v>
      </c>
      <c r="L162" s="24" t="str">
        <f t="shared" si="118"/>
        <v/>
      </c>
      <c r="M162">
        <v>34</v>
      </c>
      <c r="N162" s="24" t="str">
        <f>IF(M162&lt;=M$128,VLOOKUP(M162,申込一覧表!$X$68:$AB$127,5,0),"")</f>
        <v/>
      </c>
      <c r="U162" t="str">
        <f t="shared" si="106"/>
        <v/>
      </c>
      <c r="V162" t="str">
        <f t="shared" si="107"/>
        <v/>
      </c>
      <c r="W162" t="str">
        <f t="shared" si="108"/>
        <v/>
      </c>
      <c r="X162" t="str">
        <f t="shared" si="109"/>
        <v/>
      </c>
      <c r="Y162" t="str">
        <f t="shared" si="110"/>
        <v/>
      </c>
      <c r="Z162" t="str">
        <f t="shared" si="111"/>
        <v/>
      </c>
      <c r="AA162" t="str">
        <f t="shared" si="112"/>
        <v/>
      </c>
      <c r="AB162" t="str">
        <f t="shared" si="113"/>
        <v/>
      </c>
      <c r="AC162" t="str">
        <f t="shared" si="114"/>
        <v/>
      </c>
      <c r="AD162" t="str">
        <f t="shared" si="115"/>
        <v/>
      </c>
      <c r="AE162" t="str">
        <f t="shared" si="116"/>
        <v/>
      </c>
      <c r="AF162" t="str">
        <f t="shared" si="117"/>
        <v/>
      </c>
    </row>
    <row r="163" spans="11:32" ht="14.25" customHeight="1" x14ac:dyDescent="0.15">
      <c r="K163">
        <v>35</v>
      </c>
      <c r="L163" s="24" t="str">
        <f t="shared" si="118"/>
        <v/>
      </c>
      <c r="M163">
        <v>35</v>
      </c>
      <c r="N163" s="24" t="str">
        <f>IF(M163&lt;=M$128,VLOOKUP(M163,申込一覧表!$X$68:$AB$127,5,0),"")</f>
        <v/>
      </c>
      <c r="U163" t="str">
        <f t="shared" si="106"/>
        <v/>
      </c>
      <c r="V163" t="str">
        <f t="shared" si="107"/>
        <v/>
      </c>
      <c r="W163" t="str">
        <f t="shared" si="108"/>
        <v/>
      </c>
      <c r="X163" t="str">
        <f t="shared" si="109"/>
        <v/>
      </c>
      <c r="Y163" t="str">
        <f t="shared" si="110"/>
        <v/>
      </c>
      <c r="Z163" t="str">
        <f t="shared" si="111"/>
        <v/>
      </c>
      <c r="AA163" t="str">
        <f t="shared" si="112"/>
        <v/>
      </c>
      <c r="AB163" t="str">
        <f t="shared" si="113"/>
        <v/>
      </c>
      <c r="AC163" t="str">
        <f t="shared" si="114"/>
        <v/>
      </c>
      <c r="AD163" t="str">
        <f t="shared" si="115"/>
        <v/>
      </c>
      <c r="AE163" t="str">
        <f t="shared" si="116"/>
        <v/>
      </c>
      <c r="AF163" t="str">
        <f t="shared" si="117"/>
        <v/>
      </c>
    </row>
    <row r="164" spans="11:32" ht="14.25" customHeight="1" x14ac:dyDescent="0.15">
      <c r="K164">
        <v>36</v>
      </c>
      <c r="L164" s="24" t="str">
        <f t="shared" si="118"/>
        <v/>
      </c>
      <c r="M164">
        <v>36</v>
      </c>
      <c r="N164" s="24" t="str">
        <f>IF(M164&lt;=M$128,VLOOKUP(M164,申込一覧表!$X$68:$AB$127,5,0),"")</f>
        <v/>
      </c>
      <c r="U164" t="str">
        <f t="shared" si="106"/>
        <v/>
      </c>
      <c r="V164" t="str">
        <f t="shared" si="107"/>
        <v/>
      </c>
      <c r="W164" t="str">
        <f t="shared" si="108"/>
        <v/>
      </c>
      <c r="X164" t="str">
        <f t="shared" si="109"/>
        <v/>
      </c>
      <c r="Y164" t="str">
        <f t="shared" si="110"/>
        <v/>
      </c>
      <c r="Z164" t="str">
        <f t="shared" si="111"/>
        <v/>
      </c>
      <c r="AA164" t="str">
        <f t="shared" si="112"/>
        <v/>
      </c>
      <c r="AB164" t="str">
        <f t="shared" si="113"/>
        <v/>
      </c>
      <c r="AC164" t="str">
        <f t="shared" si="114"/>
        <v/>
      </c>
      <c r="AD164" t="str">
        <f t="shared" si="115"/>
        <v/>
      </c>
      <c r="AE164" t="str">
        <f t="shared" si="116"/>
        <v/>
      </c>
      <c r="AF164" t="str">
        <f t="shared" si="117"/>
        <v/>
      </c>
    </row>
    <row r="165" spans="11:32" ht="14.25" customHeight="1" x14ac:dyDescent="0.15">
      <c r="K165">
        <v>37</v>
      </c>
      <c r="L165" s="24" t="str">
        <f t="shared" si="118"/>
        <v/>
      </c>
      <c r="M165">
        <v>37</v>
      </c>
      <c r="N165" s="24" t="str">
        <f>IF(M165&lt;=M$128,VLOOKUP(M165,申込一覧表!$X$68:$AB$127,5,0),"")</f>
        <v/>
      </c>
      <c r="U165" t="str">
        <f t="shared" si="106"/>
        <v/>
      </c>
      <c r="V165" t="str">
        <f t="shared" si="107"/>
        <v/>
      </c>
      <c r="W165" t="str">
        <f t="shared" si="108"/>
        <v/>
      </c>
      <c r="X165" t="str">
        <f t="shared" si="109"/>
        <v/>
      </c>
      <c r="Y165" t="str">
        <f t="shared" si="110"/>
        <v/>
      </c>
      <c r="Z165" t="str">
        <f t="shared" si="111"/>
        <v/>
      </c>
      <c r="AA165" t="str">
        <f t="shared" si="112"/>
        <v/>
      </c>
      <c r="AB165" t="str">
        <f t="shared" si="113"/>
        <v/>
      </c>
      <c r="AC165" t="str">
        <f t="shared" si="114"/>
        <v/>
      </c>
      <c r="AD165" t="str">
        <f t="shared" si="115"/>
        <v/>
      </c>
      <c r="AE165" t="str">
        <f t="shared" si="116"/>
        <v/>
      </c>
      <c r="AF165" t="str">
        <f t="shared" si="117"/>
        <v/>
      </c>
    </row>
    <row r="166" spans="11:32" ht="14.25" customHeight="1" x14ac:dyDescent="0.15">
      <c r="K166">
        <v>38</v>
      </c>
      <c r="L166" s="24" t="str">
        <f t="shared" si="118"/>
        <v/>
      </c>
      <c r="M166">
        <v>38</v>
      </c>
      <c r="N166" s="24" t="str">
        <f>IF(M166&lt;=M$128,VLOOKUP(M166,申込一覧表!$X$68:$AB$127,5,0),"")</f>
        <v/>
      </c>
      <c r="U166" t="str">
        <f t="shared" si="106"/>
        <v/>
      </c>
      <c r="V166" t="str">
        <f t="shared" si="107"/>
        <v/>
      </c>
      <c r="W166" t="str">
        <f t="shared" si="108"/>
        <v/>
      </c>
      <c r="X166" t="str">
        <f t="shared" si="109"/>
        <v/>
      </c>
      <c r="Y166" t="str">
        <f t="shared" si="110"/>
        <v/>
      </c>
      <c r="Z166" t="str">
        <f t="shared" si="111"/>
        <v/>
      </c>
      <c r="AA166" t="str">
        <f t="shared" si="112"/>
        <v/>
      </c>
      <c r="AB166" t="str">
        <f t="shared" si="113"/>
        <v/>
      </c>
      <c r="AC166" t="str">
        <f t="shared" si="114"/>
        <v/>
      </c>
      <c r="AD166" t="str">
        <f t="shared" si="115"/>
        <v/>
      </c>
      <c r="AE166" t="str">
        <f t="shared" si="116"/>
        <v/>
      </c>
      <c r="AF166" t="str">
        <f t="shared" si="117"/>
        <v/>
      </c>
    </row>
    <row r="167" spans="11:32" ht="14.25" customHeight="1" x14ac:dyDescent="0.15">
      <c r="K167">
        <v>39</v>
      </c>
      <c r="L167" s="24" t="str">
        <f t="shared" si="118"/>
        <v/>
      </c>
      <c r="M167">
        <v>39</v>
      </c>
      <c r="N167" s="24" t="str">
        <f>IF(M167&lt;=M$128,VLOOKUP(M167,申込一覧表!$X$68:$AB$127,5,0),"")</f>
        <v/>
      </c>
      <c r="U167" t="str">
        <f t="shared" si="106"/>
        <v/>
      </c>
      <c r="V167" t="str">
        <f t="shared" si="107"/>
        <v/>
      </c>
      <c r="W167" t="str">
        <f t="shared" si="108"/>
        <v/>
      </c>
      <c r="X167" t="str">
        <f t="shared" si="109"/>
        <v/>
      </c>
      <c r="Y167" t="str">
        <f t="shared" si="110"/>
        <v/>
      </c>
      <c r="Z167" t="str">
        <f t="shared" si="111"/>
        <v/>
      </c>
      <c r="AA167" t="str">
        <f t="shared" si="112"/>
        <v/>
      </c>
      <c r="AB167" t="str">
        <f t="shared" si="113"/>
        <v/>
      </c>
      <c r="AC167" t="str">
        <f t="shared" si="114"/>
        <v/>
      </c>
      <c r="AD167" t="str">
        <f t="shared" si="115"/>
        <v/>
      </c>
      <c r="AE167" t="str">
        <f t="shared" si="116"/>
        <v/>
      </c>
      <c r="AF167" t="str">
        <f t="shared" si="117"/>
        <v/>
      </c>
    </row>
    <row r="168" spans="11:32" ht="14.25" customHeight="1" x14ac:dyDescent="0.15">
      <c r="K168">
        <v>40</v>
      </c>
      <c r="L168" s="24" t="str">
        <f t="shared" si="118"/>
        <v/>
      </c>
      <c r="M168">
        <v>40</v>
      </c>
      <c r="N168" s="24" t="str">
        <f>IF(M168&lt;=M$128,VLOOKUP(M168,申込一覧表!$X$68:$AB$127,5,0),"")</f>
        <v/>
      </c>
      <c r="U168" t="str">
        <f t="shared" si="106"/>
        <v/>
      </c>
      <c r="V168" t="str">
        <f t="shared" si="107"/>
        <v/>
      </c>
      <c r="W168" t="str">
        <f t="shared" si="108"/>
        <v/>
      </c>
      <c r="X168" t="str">
        <f t="shared" si="109"/>
        <v/>
      </c>
      <c r="Y168" t="str">
        <f t="shared" si="110"/>
        <v/>
      </c>
      <c r="Z168" t="str">
        <f t="shared" si="111"/>
        <v/>
      </c>
      <c r="AA168" t="str">
        <f t="shared" si="112"/>
        <v/>
      </c>
      <c r="AB168" t="str">
        <f t="shared" si="113"/>
        <v/>
      </c>
      <c r="AC168" t="str">
        <f t="shared" si="114"/>
        <v/>
      </c>
      <c r="AD168" t="str">
        <f t="shared" si="115"/>
        <v/>
      </c>
      <c r="AE168" t="str">
        <f t="shared" si="116"/>
        <v/>
      </c>
      <c r="AF168" t="str">
        <f t="shared" si="117"/>
        <v/>
      </c>
    </row>
    <row r="169" spans="11:32" ht="14.25" customHeight="1" x14ac:dyDescent="0.15">
      <c r="K169">
        <v>41</v>
      </c>
      <c r="L169" s="24" t="str">
        <f t="shared" si="118"/>
        <v/>
      </c>
      <c r="M169">
        <v>41</v>
      </c>
      <c r="N169" s="24" t="str">
        <f>IF(M169&lt;=M$128,VLOOKUP(M169,申込一覧表!$X$68:$AB$127,5,0),"")</f>
        <v/>
      </c>
      <c r="U169" t="str">
        <f t="shared" si="106"/>
        <v/>
      </c>
      <c r="V169" t="str">
        <f t="shared" si="107"/>
        <v/>
      </c>
      <c r="W169" t="str">
        <f t="shared" si="108"/>
        <v/>
      </c>
      <c r="X169" t="str">
        <f t="shared" si="109"/>
        <v/>
      </c>
      <c r="Y169" t="str">
        <f t="shared" si="110"/>
        <v/>
      </c>
      <c r="Z169" t="str">
        <f t="shared" si="111"/>
        <v/>
      </c>
      <c r="AA169" t="str">
        <f t="shared" si="112"/>
        <v/>
      </c>
      <c r="AB169" t="str">
        <f t="shared" si="113"/>
        <v/>
      </c>
      <c r="AC169" t="str">
        <f t="shared" si="114"/>
        <v/>
      </c>
      <c r="AD169" t="str">
        <f t="shared" si="115"/>
        <v/>
      </c>
      <c r="AE169" t="str">
        <f t="shared" si="116"/>
        <v/>
      </c>
      <c r="AF169" t="str">
        <f t="shared" si="117"/>
        <v/>
      </c>
    </row>
    <row r="170" spans="11:32" ht="14.25" customHeight="1" x14ac:dyDescent="0.15">
      <c r="K170">
        <v>42</v>
      </c>
      <c r="L170" s="24" t="str">
        <f t="shared" si="118"/>
        <v/>
      </c>
      <c r="M170">
        <v>42</v>
      </c>
      <c r="N170" s="24" t="str">
        <f>IF(M170&lt;=M$128,VLOOKUP(M170,申込一覧表!$X$68:$AB$127,5,0),"")</f>
        <v/>
      </c>
      <c r="U170" t="str">
        <f t="shared" si="106"/>
        <v/>
      </c>
      <c r="V170" t="str">
        <f t="shared" si="107"/>
        <v/>
      </c>
      <c r="W170" t="str">
        <f t="shared" si="108"/>
        <v/>
      </c>
      <c r="X170" t="str">
        <f t="shared" si="109"/>
        <v/>
      </c>
      <c r="Y170" t="str">
        <f t="shared" si="110"/>
        <v/>
      </c>
      <c r="Z170" t="str">
        <f t="shared" si="111"/>
        <v/>
      </c>
      <c r="AA170" t="str">
        <f t="shared" si="112"/>
        <v/>
      </c>
      <c r="AB170" t="str">
        <f t="shared" si="113"/>
        <v/>
      </c>
      <c r="AC170" t="str">
        <f t="shared" si="114"/>
        <v/>
      </c>
      <c r="AD170" t="str">
        <f t="shared" si="115"/>
        <v/>
      </c>
      <c r="AE170" t="str">
        <f t="shared" si="116"/>
        <v/>
      </c>
      <c r="AF170" t="str">
        <f t="shared" si="117"/>
        <v/>
      </c>
    </row>
    <row r="171" spans="11:32" ht="14.25" customHeight="1" x14ac:dyDescent="0.15">
      <c r="K171">
        <v>43</v>
      </c>
      <c r="L171" s="24" t="str">
        <f t="shared" si="118"/>
        <v/>
      </c>
      <c r="M171">
        <v>43</v>
      </c>
      <c r="N171" s="24" t="str">
        <f>IF(M171&lt;=M$128,VLOOKUP(M171,申込一覧表!$X$68:$AB$127,5,0),"")</f>
        <v/>
      </c>
      <c r="U171" t="str">
        <f t="shared" si="106"/>
        <v/>
      </c>
      <c r="V171" t="str">
        <f t="shared" si="107"/>
        <v/>
      </c>
      <c r="W171" t="str">
        <f t="shared" si="108"/>
        <v/>
      </c>
      <c r="X171" t="str">
        <f t="shared" si="109"/>
        <v/>
      </c>
      <c r="Y171" t="str">
        <f t="shared" si="110"/>
        <v/>
      </c>
      <c r="Z171" t="str">
        <f t="shared" si="111"/>
        <v/>
      </c>
      <c r="AA171" t="str">
        <f t="shared" si="112"/>
        <v/>
      </c>
      <c r="AB171" t="str">
        <f t="shared" si="113"/>
        <v/>
      </c>
      <c r="AC171" t="str">
        <f t="shared" si="114"/>
        <v/>
      </c>
      <c r="AD171" t="str">
        <f t="shared" si="115"/>
        <v/>
      </c>
      <c r="AE171" t="str">
        <f t="shared" si="116"/>
        <v/>
      </c>
      <c r="AF171" t="str">
        <f t="shared" si="117"/>
        <v/>
      </c>
    </row>
    <row r="172" spans="11:32" ht="14.25" customHeight="1" x14ac:dyDescent="0.15">
      <c r="K172">
        <v>44</v>
      </c>
      <c r="L172" s="24" t="str">
        <f t="shared" si="118"/>
        <v/>
      </c>
      <c r="M172">
        <v>44</v>
      </c>
      <c r="N172" s="24" t="str">
        <f>IF(M172&lt;=M$128,VLOOKUP(M172,申込一覧表!$X$68:$AB$127,5,0),"")</f>
        <v/>
      </c>
      <c r="U172" t="str">
        <f t="shared" si="106"/>
        <v/>
      </c>
      <c r="V172" t="str">
        <f t="shared" si="107"/>
        <v/>
      </c>
      <c r="W172" t="str">
        <f t="shared" si="108"/>
        <v/>
      </c>
      <c r="X172" t="str">
        <f t="shared" si="109"/>
        <v/>
      </c>
      <c r="Y172" t="str">
        <f t="shared" si="110"/>
        <v/>
      </c>
      <c r="Z172" t="str">
        <f t="shared" si="111"/>
        <v/>
      </c>
      <c r="AA172" t="str">
        <f t="shared" si="112"/>
        <v/>
      </c>
      <c r="AB172" t="str">
        <f t="shared" si="113"/>
        <v/>
      </c>
      <c r="AC172" t="str">
        <f t="shared" si="114"/>
        <v/>
      </c>
      <c r="AD172" t="str">
        <f t="shared" si="115"/>
        <v/>
      </c>
      <c r="AE172" t="str">
        <f t="shared" si="116"/>
        <v/>
      </c>
      <c r="AF172" t="str">
        <f t="shared" si="117"/>
        <v/>
      </c>
    </row>
    <row r="173" spans="11:32" ht="14.25" customHeight="1" x14ac:dyDescent="0.15">
      <c r="K173">
        <v>45</v>
      </c>
      <c r="L173" s="24" t="str">
        <f t="shared" si="118"/>
        <v/>
      </c>
      <c r="M173">
        <v>45</v>
      </c>
      <c r="N173" s="24" t="str">
        <f>IF(M173&lt;=M$128,VLOOKUP(M173,申込一覧表!$X$68:$AB$127,5,0),"")</f>
        <v/>
      </c>
      <c r="U173" t="str">
        <f t="shared" si="106"/>
        <v/>
      </c>
      <c r="V173" t="str">
        <f t="shared" si="107"/>
        <v/>
      </c>
      <c r="W173" t="str">
        <f t="shared" si="108"/>
        <v/>
      </c>
      <c r="X173" t="str">
        <f t="shared" si="109"/>
        <v/>
      </c>
      <c r="Y173" t="str">
        <f t="shared" si="110"/>
        <v/>
      </c>
      <c r="Z173" t="str">
        <f t="shared" si="111"/>
        <v/>
      </c>
      <c r="AA173" t="str">
        <f t="shared" si="112"/>
        <v/>
      </c>
      <c r="AB173" t="str">
        <f t="shared" si="113"/>
        <v/>
      </c>
      <c r="AC173" t="str">
        <f t="shared" si="114"/>
        <v/>
      </c>
      <c r="AD173" t="str">
        <f t="shared" si="115"/>
        <v/>
      </c>
      <c r="AE173" t="str">
        <f t="shared" si="116"/>
        <v/>
      </c>
      <c r="AF173" t="str">
        <f t="shared" si="117"/>
        <v/>
      </c>
    </row>
    <row r="174" spans="11:32" ht="14.25" customHeight="1" x14ac:dyDescent="0.15">
      <c r="K174">
        <v>46</v>
      </c>
      <c r="L174" s="24" t="str">
        <f t="shared" si="118"/>
        <v/>
      </c>
      <c r="M174">
        <v>46</v>
      </c>
      <c r="N174" s="24" t="str">
        <f>IF(M174&lt;=M$128,VLOOKUP(M174,申込一覧表!$X$68:$AB$127,5,0),"")</f>
        <v/>
      </c>
      <c r="U174" t="str">
        <f t="shared" si="106"/>
        <v/>
      </c>
      <c r="V174" t="str">
        <f t="shared" si="107"/>
        <v/>
      </c>
      <c r="W174" t="str">
        <f t="shared" si="108"/>
        <v/>
      </c>
      <c r="X174" t="str">
        <f t="shared" si="109"/>
        <v/>
      </c>
      <c r="Y174" t="str">
        <f t="shared" si="110"/>
        <v/>
      </c>
      <c r="Z174" t="str">
        <f t="shared" si="111"/>
        <v/>
      </c>
      <c r="AA174" t="str">
        <f t="shared" si="112"/>
        <v/>
      </c>
      <c r="AB174" t="str">
        <f t="shared" si="113"/>
        <v/>
      </c>
      <c r="AC174" t="str">
        <f t="shared" si="114"/>
        <v/>
      </c>
      <c r="AD174" t="str">
        <f t="shared" si="115"/>
        <v/>
      </c>
      <c r="AE174" t="str">
        <f t="shared" si="116"/>
        <v/>
      </c>
      <c r="AF174" t="str">
        <f t="shared" si="117"/>
        <v/>
      </c>
    </row>
    <row r="175" spans="11:32" ht="14.25" customHeight="1" x14ac:dyDescent="0.15">
      <c r="K175">
        <v>47</v>
      </c>
      <c r="L175" s="24" t="str">
        <f t="shared" si="118"/>
        <v/>
      </c>
      <c r="M175">
        <v>47</v>
      </c>
      <c r="N175" s="24" t="str">
        <f>IF(M175&lt;=M$128,VLOOKUP(M175,申込一覧表!$X$68:$AB$127,5,0),"")</f>
        <v/>
      </c>
      <c r="U175" t="str">
        <f t="shared" si="106"/>
        <v/>
      </c>
      <c r="V175" t="str">
        <f t="shared" si="107"/>
        <v/>
      </c>
      <c r="W175" t="str">
        <f t="shared" si="108"/>
        <v/>
      </c>
      <c r="X175" t="str">
        <f t="shared" si="109"/>
        <v/>
      </c>
      <c r="Y175" t="str">
        <f t="shared" si="110"/>
        <v/>
      </c>
      <c r="Z175" t="str">
        <f t="shared" si="111"/>
        <v/>
      </c>
      <c r="AA175" t="str">
        <f t="shared" si="112"/>
        <v/>
      </c>
      <c r="AB175" t="str">
        <f t="shared" si="113"/>
        <v/>
      </c>
      <c r="AC175" t="str">
        <f t="shared" si="114"/>
        <v/>
      </c>
      <c r="AD175" t="str">
        <f t="shared" si="115"/>
        <v/>
      </c>
      <c r="AE175" t="str">
        <f t="shared" si="116"/>
        <v/>
      </c>
      <c r="AF175" t="str">
        <f t="shared" si="117"/>
        <v/>
      </c>
    </row>
    <row r="176" spans="11:32" ht="14.25" customHeight="1" x14ac:dyDescent="0.15">
      <c r="K176">
        <v>48</v>
      </c>
      <c r="L176" s="24" t="str">
        <f t="shared" si="118"/>
        <v/>
      </c>
      <c r="M176">
        <v>48</v>
      </c>
      <c r="N176" s="24" t="str">
        <f>IF(M176&lt;=M$128,VLOOKUP(M176,申込一覧表!$X$68:$AB$127,5,0),"")</f>
        <v/>
      </c>
      <c r="U176" t="str">
        <f t="shared" si="106"/>
        <v/>
      </c>
      <c r="V176" t="str">
        <f t="shared" si="107"/>
        <v/>
      </c>
      <c r="W176" t="str">
        <f t="shared" si="108"/>
        <v/>
      </c>
      <c r="X176" t="str">
        <f t="shared" si="109"/>
        <v/>
      </c>
      <c r="Y176" t="str">
        <f t="shared" si="110"/>
        <v/>
      </c>
      <c r="Z176" t="str">
        <f t="shared" si="111"/>
        <v/>
      </c>
      <c r="AA176" t="str">
        <f t="shared" si="112"/>
        <v/>
      </c>
      <c r="AB176" t="str">
        <f t="shared" si="113"/>
        <v/>
      </c>
      <c r="AC176" t="str">
        <f t="shared" si="114"/>
        <v/>
      </c>
      <c r="AD176" t="str">
        <f t="shared" si="115"/>
        <v/>
      </c>
      <c r="AE176" t="str">
        <f t="shared" si="116"/>
        <v/>
      </c>
      <c r="AF176" t="str">
        <f t="shared" si="117"/>
        <v/>
      </c>
    </row>
    <row r="177" spans="11:32" ht="14.25" customHeight="1" x14ac:dyDescent="0.15">
      <c r="K177">
        <v>49</v>
      </c>
      <c r="L177" s="24" t="str">
        <f t="shared" si="118"/>
        <v/>
      </c>
      <c r="M177">
        <v>49</v>
      </c>
      <c r="N177" s="24" t="str">
        <f>IF(M177&lt;=M$128,VLOOKUP(M177,申込一覧表!$X$68:$AB$127,5,0),"")</f>
        <v/>
      </c>
      <c r="U177" t="str">
        <f t="shared" si="106"/>
        <v/>
      </c>
      <c r="V177" t="str">
        <f t="shared" si="107"/>
        <v/>
      </c>
      <c r="W177" t="str">
        <f t="shared" si="108"/>
        <v/>
      </c>
      <c r="X177" t="str">
        <f t="shared" si="109"/>
        <v/>
      </c>
      <c r="Y177" t="str">
        <f t="shared" si="110"/>
        <v/>
      </c>
      <c r="Z177" t="str">
        <f t="shared" si="111"/>
        <v/>
      </c>
      <c r="AA177" t="str">
        <f t="shared" si="112"/>
        <v/>
      </c>
      <c r="AB177" t="str">
        <f t="shared" si="113"/>
        <v/>
      </c>
      <c r="AC177" t="str">
        <f t="shared" si="114"/>
        <v/>
      </c>
      <c r="AD177" t="str">
        <f t="shared" si="115"/>
        <v/>
      </c>
      <c r="AE177" t="str">
        <f t="shared" si="116"/>
        <v/>
      </c>
      <c r="AF177" t="str">
        <f t="shared" si="117"/>
        <v/>
      </c>
    </row>
    <row r="178" spans="11:32" ht="14.25" customHeight="1" x14ac:dyDescent="0.15">
      <c r="K178">
        <v>50</v>
      </c>
      <c r="L178" s="24" t="str">
        <f t="shared" si="118"/>
        <v/>
      </c>
      <c r="M178">
        <v>50</v>
      </c>
      <c r="N178" s="24" t="str">
        <f>IF(M178&lt;=M$128,VLOOKUP(M178,申込一覧表!$X$68:$AB$127,5,0),"")</f>
        <v/>
      </c>
      <c r="U178" t="str">
        <f t="shared" si="106"/>
        <v/>
      </c>
      <c r="V178" t="str">
        <f t="shared" si="107"/>
        <v/>
      </c>
      <c r="W178" t="str">
        <f t="shared" si="108"/>
        <v/>
      </c>
      <c r="X178" t="str">
        <f t="shared" si="109"/>
        <v/>
      </c>
      <c r="Y178" t="str">
        <f t="shared" si="110"/>
        <v/>
      </c>
      <c r="Z178" t="str">
        <f t="shared" si="111"/>
        <v/>
      </c>
      <c r="AA178" t="str">
        <f t="shared" si="112"/>
        <v/>
      </c>
      <c r="AB178" t="str">
        <f t="shared" si="113"/>
        <v/>
      </c>
      <c r="AC178" t="str">
        <f t="shared" si="114"/>
        <v/>
      </c>
      <c r="AD178" t="str">
        <f t="shared" si="115"/>
        <v/>
      </c>
      <c r="AE178" t="str">
        <f t="shared" si="116"/>
        <v/>
      </c>
      <c r="AF178" t="str">
        <f t="shared" si="117"/>
        <v/>
      </c>
    </row>
    <row r="179" spans="11:32" ht="14.25" customHeight="1" x14ac:dyDescent="0.15">
      <c r="K179">
        <v>51</v>
      </c>
      <c r="L179" s="24" t="str">
        <f t="shared" si="118"/>
        <v/>
      </c>
      <c r="M179">
        <v>51</v>
      </c>
      <c r="N179" s="24" t="str">
        <f>IF(M179&lt;=M$128,VLOOKUP(M179,申込一覧表!$X$68:$AB$127,5,0),"")</f>
        <v/>
      </c>
      <c r="U179" t="str">
        <f t="shared" si="106"/>
        <v/>
      </c>
      <c r="V179" t="str">
        <f t="shared" si="107"/>
        <v/>
      </c>
      <c r="W179" t="str">
        <f t="shared" si="108"/>
        <v/>
      </c>
      <c r="X179" t="str">
        <f t="shared" si="109"/>
        <v/>
      </c>
      <c r="Y179" t="str">
        <f t="shared" si="110"/>
        <v/>
      </c>
      <c r="Z179" t="str">
        <f t="shared" si="111"/>
        <v/>
      </c>
      <c r="AA179" t="str">
        <f t="shared" si="112"/>
        <v/>
      </c>
      <c r="AB179" t="str">
        <f t="shared" si="113"/>
        <v/>
      </c>
      <c r="AC179" t="str">
        <f t="shared" si="114"/>
        <v/>
      </c>
      <c r="AD179" t="str">
        <f t="shared" si="115"/>
        <v/>
      </c>
      <c r="AE179" t="str">
        <f t="shared" si="116"/>
        <v/>
      </c>
      <c r="AF179" t="str">
        <f t="shared" si="117"/>
        <v/>
      </c>
    </row>
    <row r="180" spans="11:32" ht="14.25" customHeight="1" x14ac:dyDescent="0.15">
      <c r="K180">
        <v>52</v>
      </c>
      <c r="L180" s="24" t="str">
        <f t="shared" si="118"/>
        <v/>
      </c>
      <c r="M180">
        <v>52</v>
      </c>
      <c r="N180" s="24" t="str">
        <f>IF(M180&lt;=M$128,VLOOKUP(M180,申込一覧表!$X$68:$AB$127,5,0),"")</f>
        <v/>
      </c>
      <c r="U180" t="str">
        <f t="shared" si="106"/>
        <v/>
      </c>
      <c r="V180" t="str">
        <f t="shared" si="107"/>
        <v/>
      </c>
      <c r="W180" t="str">
        <f t="shared" si="108"/>
        <v/>
      </c>
      <c r="X180" t="str">
        <f t="shared" si="109"/>
        <v/>
      </c>
      <c r="Y180" t="str">
        <f t="shared" si="110"/>
        <v/>
      </c>
      <c r="Z180" t="str">
        <f t="shared" si="111"/>
        <v/>
      </c>
      <c r="AA180" t="str">
        <f t="shared" si="112"/>
        <v/>
      </c>
      <c r="AB180" t="str">
        <f t="shared" si="113"/>
        <v/>
      </c>
      <c r="AC180" t="str">
        <f t="shared" si="114"/>
        <v/>
      </c>
      <c r="AD180" t="str">
        <f t="shared" si="115"/>
        <v/>
      </c>
      <c r="AE180" t="str">
        <f t="shared" si="116"/>
        <v/>
      </c>
      <c r="AF180" t="str">
        <f t="shared" si="117"/>
        <v/>
      </c>
    </row>
    <row r="181" spans="11:32" ht="14.25" customHeight="1" x14ac:dyDescent="0.15">
      <c r="K181">
        <v>53</v>
      </c>
      <c r="L181" s="24" t="str">
        <f t="shared" si="118"/>
        <v/>
      </c>
      <c r="M181">
        <v>53</v>
      </c>
      <c r="N181" s="24" t="str">
        <f>IF(M181&lt;=M$128,VLOOKUP(M181,申込一覧表!$X$68:$AB$127,5,0),"")</f>
        <v/>
      </c>
      <c r="U181" t="str">
        <f t="shared" si="106"/>
        <v/>
      </c>
      <c r="V181" t="str">
        <f t="shared" si="107"/>
        <v/>
      </c>
      <c r="W181" t="str">
        <f t="shared" si="108"/>
        <v/>
      </c>
      <c r="X181" t="str">
        <f t="shared" si="109"/>
        <v/>
      </c>
      <c r="Y181" t="str">
        <f t="shared" si="110"/>
        <v/>
      </c>
      <c r="Z181" t="str">
        <f t="shared" si="111"/>
        <v/>
      </c>
      <c r="AA181" t="str">
        <f t="shared" si="112"/>
        <v/>
      </c>
      <c r="AB181" t="str">
        <f t="shared" si="113"/>
        <v/>
      </c>
      <c r="AC181" t="str">
        <f t="shared" si="114"/>
        <v/>
      </c>
      <c r="AD181" t="str">
        <f t="shared" si="115"/>
        <v/>
      </c>
      <c r="AE181" t="str">
        <f t="shared" si="116"/>
        <v/>
      </c>
      <c r="AF181" t="str">
        <f t="shared" si="117"/>
        <v/>
      </c>
    </row>
    <row r="182" spans="11:32" ht="14.25" customHeight="1" x14ac:dyDescent="0.15">
      <c r="K182">
        <v>54</v>
      </c>
      <c r="L182" s="24" t="str">
        <f t="shared" si="118"/>
        <v/>
      </c>
      <c r="M182">
        <v>54</v>
      </c>
      <c r="N182" s="24" t="str">
        <f>IF(M182&lt;=M$128,VLOOKUP(M182,申込一覧表!$X$68:$AB$127,5,0),"")</f>
        <v/>
      </c>
      <c r="U182" t="str">
        <f t="shared" si="106"/>
        <v/>
      </c>
      <c r="V182" t="str">
        <f t="shared" si="107"/>
        <v/>
      </c>
      <c r="W182" t="str">
        <f t="shared" si="108"/>
        <v/>
      </c>
      <c r="X182" t="str">
        <f t="shared" si="109"/>
        <v/>
      </c>
      <c r="Y182" t="str">
        <f t="shared" si="110"/>
        <v/>
      </c>
      <c r="Z182" t="str">
        <f t="shared" si="111"/>
        <v/>
      </c>
      <c r="AA182" t="str">
        <f t="shared" si="112"/>
        <v/>
      </c>
      <c r="AB182" t="str">
        <f t="shared" si="113"/>
        <v/>
      </c>
      <c r="AC182" t="str">
        <f t="shared" si="114"/>
        <v/>
      </c>
      <c r="AD182" t="str">
        <f t="shared" si="115"/>
        <v/>
      </c>
      <c r="AE182" t="str">
        <f t="shared" si="116"/>
        <v/>
      </c>
      <c r="AF182" t="str">
        <f t="shared" si="117"/>
        <v/>
      </c>
    </row>
    <row r="183" spans="11:32" ht="14.25" customHeight="1" x14ac:dyDescent="0.15">
      <c r="K183">
        <v>55</v>
      </c>
      <c r="L183" s="24" t="str">
        <f t="shared" si="118"/>
        <v/>
      </c>
      <c r="M183">
        <v>55</v>
      </c>
      <c r="N183" s="24" t="str">
        <f>IF(M183&lt;=M$128,VLOOKUP(M183,申込一覧表!$X$68:$AB$127,5,0),"")</f>
        <v/>
      </c>
      <c r="U183" t="str">
        <f t="shared" si="106"/>
        <v/>
      </c>
      <c r="V183" t="str">
        <f t="shared" si="107"/>
        <v/>
      </c>
      <c r="W183" t="str">
        <f t="shared" si="108"/>
        <v/>
      </c>
      <c r="X183" t="str">
        <f t="shared" si="109"/>
        <v/>
      </c>
      <c r="Y183" t="str">
        <f t="shared" si="110"/>
        <v/>
      </c>
      <c r="Z183" t="str">
        <f t="shared" si="111"/>
        <v/>
      </c>
      <c r="AA183" t="str">
        <f t="shared" si="112"/>
        <v/>
      </c>
      <c r="AB183" t="str">
        <f t="shared" si="113"/>
        <v/>
      </c>
      <c r="AC183" t="str">
        <f t="shared" si="114"/>
        <v/>
      </c>
      <c r="AD183" t="str">
        <f t="shared" si="115"/>
        <v/>
      </c>
      <c r="AE183" t="str">
        <f t="shared" si="116"/>
        <v/>
      </c>
      <c r="AF183" t="str">
        <f t="shared" si="117"/>
        <v/>
      </c>
    </row>
    <row r="184" spans="11:32" ht="14.25" customHeight="1" x14ac:dyDescent="0.15">
      <c r="K184">
        <v>56</v>
      </c>
      <c r="L184" s="24" t="str">
        <f t="shared" si="118"/>
        <v/>
      </c>
      <c r="M184">
        <v>56</v>
      </c>
      <c r="N184" s="24" t="str">
        <f>IF(M184&lt;=M$128,VLOOKUP(M184,申込一覧表!$X$68:$AB$127,5,0),"")</f>
        <v/>
      </c>
      <c r="U184" t="str">
        <f t="shared" si="106"/>
        <v/>
      </c>
      <c r="V184" t="str">
        <f t="shared" si="107"/>
        <v/>
      </c>
      <c r="W184" t="str">
        <f t="shared" si="108"/>
        <v/>
      </c>
      <c r="X184" t="str">
        <f t="shared" si="109"/>
        <v/>
      </c>
      <c r="Y184" t="str">
        <f t="shared" si="110"/>
        <v/>
      </c>
      <c r="Z184" t="str">
        <f t="shared" si="111"/>
        <v/>
      </c>
      <c r="AA184" t="str">
        <f t="shared" si="112"/>
        <v/>
      </c>
      <c r="AB184" t="str">
        <f t="shared" si="113"/>
        <v/>
      </c>
      <c r="AC184" t="str">
        <f t="shared" si="114"/>
        <v/>
      </c>
      <c r="AD184" t="str">
        <f t="shared" si="115"/>
        <v/>
      </c>
      <c r="AE184" t="str">
        <f t="shared" si="116"/>
        <v/>
      </c>
      <c r="AF184" t="str">
        <f t="shared" si="117"/>
        <v/>
      </c>
    </row>
    <row r="185" spans="11:32" ht="14.25" customHeight="1" x14ac:dyDescent="0.15">
      <c r="K185">
        <v>57</v>
      </c>
      <c r="L185" s="24" t="str">
        <f t="shared" si="118"/>
        <v/>
      </c>
      <c r="M185">
        <v>57</v>
      </c>
      <c r="N185" s="24" t="str">
        <f>IF(M185&lt;=M$128,VLOOKUP(M185,申込一覧表!$X$68:$AB$127,5,0),"")</f>
        <v/>
      </c>
      <c r="U185" t="str">
        <f t="shared" si="106"/>
        <v/>
      </c>
      <c r="V185" t="str">
        <f t="shared" si="107"/>
        <v/>
      </c>
      <c r="W185" t="str">
        <f t="shared" si="108"/>
        <v/>
      </c>
      <c r="X185" t="str">
        <f t="shared" si="109"/>
        <v/>
      </c>
      <c r="Y185" t="str">
        <f t="shared" si="110"/>
        <v/>
      </c>
      <c r="Z185" t="str">
        <f t="shared" si="111"/>
        <v/>
      </c>
      <c r="AA185" t="str">
        <f t="shared" si="112"/>
        <v/>
      </c>
      <c r="AB185" t="str">
        <f t="shared" si="113"/>
        <v/>
      </c>
      <c r="AC185" t="str">
        <f t="shared" si="114"/>
        <v/>
      </c>
      <c r="AD185" t="str">
        <f t="shared" si="115"/>
        <v/>
      </c>
      <c r="AE185" t="str">
        <f t="shared" si="116"/>
        <v/>
      </c>
      <c r="AF185" t="str">
        <f t="shared" si="117"/>
        <v/>
      </c>
    </row>
    <row r="186" spans="11:32" ht="14.25" customHeight="1" x14ac:dyDescent="0.15">
      <c r="K186">
        <v>58</v>
      </c>
      <c r="L186" s="24" t="str">
        <f t="shared" si="118"/>
        <v/>
      </c>
      <c r="M186">
        <v>58</v>
      </c>
      <c r="N186" s="24" t="str">
        <f>IF(M186&lt;=M$128,VLOOKUP(M186,申込一覧表!$X$68:$AB$127,5,0),"")</f>
        <v/>
      </c>
      <c r="U186" t="str">
        <f t="shared" si="106"/>
        <v/>
      </c>
      <c r="V186" t="str">
        <f t="shared" si="107"/>
        <v/>
      </c>
      <c r="W186" t="str">
        <f t="shared" si="108"/>
        <v/>
      </c>
      <c r="X186" t="str">
        <f t="shared" si="109"/>
        <v/>
      </c>
      <c r="Y186" t="str">
        <f t="shared" si="110"/>
        <v/>
      </c>
      <c r="Z186" t="str">
        <f t="shared" si="111"/>
        <v/>
      </c>
      <c r="AA186" t="str">
        <f t="shared" si="112"/>
        <v/>
      </c>
      <c r="AB186" t="str">
        <f t="shared" si="113"/>
        <v/>
      </c>
      <c r="AC186" t="str">
        <f t="shared" si="114"/>
        <v/>
      </c>
      <c r="AD186" t="str">
        <f t="shared" si="115"/>
        <v/>
      </c>
      <c r="AE186" t="str">
        <f t="shared" si="116"/>
        <v/>
      </c>
      <c r="AF186" t="str">
        <f t="shared" si="117"/>
        <v/>
      </c>
    </row>
    <row r="187" spans="11:32" ht="14.25" customHeight="1" x14ac:dyDescent="0.15">
      <c r="K187">
        <v>59</v>
      </c>
      <c r="L187" s="24" t="str">
        <f t="shared" si="118"/>
        <v/>
      </c>
      <c r="M187">
        <v>59</v>
      </c>
      <c r="N187" s="24" t="str">
        <f>IF(M187&lt;=M$128,VLOOKUP(M187,申込一覧表!$X$68:$AB$127,5,0),"")</f>
        <v/>
      </c>
      <c r="U187" t="str">
        <f t="shared" ref="U187:U188" si="119">IF(F187="","",VLOOKUP(F187,$N$7:$O$127,2,0))</f>
        <v/>
      </c>
      <c r="V187" t="str">
        <f t="shared" ref="V187:V188" si="120">IF(G187="","",VLOOKUP(G187,$N$7:$O$127,2,0))</f>
        <v/>
      </c>
      <c r="W187" t="str">
        <f t="shared" ref="W187:W188" si="121">IF(H187="","",VLOOKUP(H187,$N$7:$O$127,2,0))</f>
        <v/>
      </c>
      <c r="X187" t="str">
        <f t="shared" ref="X187:X188" si="122">IF(I187="","",VLOOKUP(I187,$N$7:$O$127,2,0))</f>
        <v/>
      </c>
      <c r="Y187" t="str">
        <f t="shared" ref="Y187:Y188" si="123">IF(F187="","",VLOOKUP(F187,$N$7:$P$127,3,0))</f>
        <v/>
      </c>
      <c r="Z187" t="str">
        <f t="shared" ref="Z187:Z188" si="124">IF(G187="","",VLOOKUP(G187,$N$7:$P$127,3,0))</f>
        <v/>
      </c>
      <c r="AA187" t="str">
        <f t="shared" ref="AA187:AA188" si="125">IF(H187="","",VLOOKUP(H187,$N$7:$P$127,3,0))</f>
        <v/>
      </c>
      <c r="AB187" t="str">
        <f t="shared" ref="AB187:AB188" si="126">IF(I187="","",VLOOKUP(I187,$N$7:$P$127,3,0))</f>
        <v/>
      </c>
      <c r="AC187" t="str">
        <f t="shared" ref="AC187:AC188" si="127">IF(F187="","",VLOOKUP(F187,$N$7:$T$127,7,0))</f>
        <v/>
      </c>
      <c r="AD187" t="str">
        <f t="shared" ref="AD187:AD188" si="128">IF(G187="","",VLOOKUP(G187,$N$7:$T$127,7,0))</f>
        <v/>
      </c>
      <c r="AE187" t="str">
        <f t="shared" ref="AE187:AE188" si="129">IF(H187="","",VLOOKUP(H187,$N$7:$T$127,7,0))</f>
        <v/>
      </c>
      <c r="AF187" t="str">
        <f t="shared" ref="AF187:AF188" si="130">IF(I187="","",VLOOKUP(I187,$N$7:$T$127,7,0))</f>
        <v/>
      </c>
    </row>
    <row r="188" spans="11:32" ht="14.25" customHeight="1" x14ac:dyDescent="0.15">
      <c r="K188">
        <v>60</v>
      </c>
      <c r="L188" s="31" t="str">
        <f t="shared" si="118"/>
        <v/>
      </c>
      <c r="M188">
        <v>60</v>
      </c>
      <c r="N188" s="31" t="str">
        <f>IF(M188&lt;=M$128,VLOOKUP(M188,申込一覧表!$X$68:$AB$127,5,0),"")</f>
        <v/>
      </c>
      <c r="U188" t="str">
        <f t="shared" si="119"/>
        <v/>
      </c>
      <c r="V188" t="str">
        <f t="shared" si="120"/>
        <v/>
      </c>
      <c r="W188" t="str">
        <f t="shared" si="121"/>
        <v/>
      </c>
      <c r="X188" t="str">
        <f t="shared" si="122"/>
        <v/>
      </c>
      <c r="Y188" t="str">
        <f t="shared" si="123"/>
        <v/>
      </c>
      <c r="Z188" t="str">
        <f t="shared" si="124"/>
        <v/>
      </c>
      <c r="AA188" t="str">
        <f t="shared" si="125"/>
        <v/>
      </c>
      <c r="AB188" t="str">
        <f t="shared" si="126"/>
        <v/>
      </c>
      <c r="AC188" t="str">
        <f t="shared" si="127"/>
        <v/>
      </c>
      <c r="AD188" t="str">
        <f t="shared" si="128"/>
        <v/>
      </c>
      <c r="AE188" t="str">
        <f t="shared" si="129"/>
        <v/>
      </c>
      <c r="AF188" t="str">
        <f t="shared" si="130"/>
        <v/>
      </c>
    </row>
  </sheetData>
  <sheetProtection algorithmName="SHA-512" hashValue="MU3rD6aVfd6aij7ZIl75etXxtSBQ7d0itIx9BjtdSkarDKnDO0NvVZuDCg/Z3oV0rfONuqngpB5qZLxAP22lxg==" saltValue="5mTDD1KfC8TMg0Q5bynWAA==" spinCount="100000" sheet="1" selectLockedCells="1"/>
  <mergeCells count="2">
    <mergeCell ref="I1:J1"/>
    <mergeCell ref="AS5:AV5"/>
  </mergeCells>
  <phoneticPr fontId="2"/>
  <conditionalFormatting sqref="F7:I13 F25:I31 F34:I40 F43:I49 F52:I58">
    <cfRule type="expression" dxfId="1" priority="2" stopIfTrue="1">
      <formula>AND(F7&lt;&gt;"",AC7&gt;1)</formula>
    </cfRule>
  </conditionalFormatting>
  <conditionalFormatting sqref="F16:I22">
    <cfRule type="expression" dxfId="0" priority="1" stopIfTrue="1">
      <formula>AND(F16&lt;&gt;"",AC16&gt;1)</formula>
    </cfRule>
  </conditionalFormatting>
  <dataValidations xWindow="255" yWindow="350" count="10">
    <dataValidation imeMode="off" allowBlank="1" showInputMessage="1" showErrorMessage="1" promptTitle="エントリータイム入力" prompt="例　30秒45　→　30.45_x000a_１分13秒32 → 113.32" sqref="E16:E23 E43:E50 E34:E41 E25:E32 E7:E14 E52:E58" xr:uid="{00000000-0002-0000-0200-000000000000}"/>
    <dataValidation type="list" allowBlank="1" showInputMessage="1" showErrorMessage="1" promptTitle="リレー泳者" prompt="リレーの泳者を選択して下さい。_x000a_（個人種目出場者のみ選択可能です。）" sqref="F7:I13 F16:I22" xr:uid="{00000000-0002-0000-0200-000001000000}">
      <formula1>$L$128:$L$188</formula1>
    </dataValidation>
    <dataValidation type="list" allowBlank="1" showInputMessage="1" showErrorMessage="1" promptTitle="リレー泳者" prompt="リレーの泳者を選択して下さい。_x000a_（個人種目出場者のみ選択可能です。）" sqref="F25:I31 F34:I40" xr:uid="{00000000-0002-0000-0200-000002000000}">
      <formula1>$N$128:$N$188</formula1>
    </dataValidation>
    <dataValidation allowBlank="1" showInputMessage="1" showErrorMessage="1" prompt="入力不要" sqref="D43:D49 D34:D40 D25:D31 A43:B49 D52:D58 D7:D13 D16:D22 A16:B22 A7:B13 A25:B31 A34:B40 A52:B58" xr:uid="{00000000-0002-0000-0200-000003000000}"/>
    <dataValidation type="list" allowBlank="1" showInputMessage="1" showErrorMessage="1" sqref="G23:I23 F41:I41 F32:I32 F50:I50 G14:I14" xr:uid="{00000000-0002-0000-0200-000004000000}">
      <formula1>$N$7:$N$168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43:I49 F52:I58" xr:uid="{00000000-0002-0000-0200-000005000000}">
      <formula1>$N$6:$N$126</formula1>
    </dataValidation>
    <dataValidation type="list" allowBlank="1" showInputMessage="1" showErrorMessage="1" promptTitle="区分選択" prompt="区分を選んでください。" sqref="C7:C13 C25:C31" xr:uid="{00000000-0002-0000-0200-000006000000}">
      <formula1>"小学生,中学生,少年の部"</formula1>
    </dataValidation>
    <dataValidation type="list" allowBlank="1" showInputMessage="1" showErrorMessage="1" promptTitle="区分選択" prompt="区分を選んでください。" sqref="C52:C58 C43:C44 C46:C49" xr:uid="{00000000-0002-0000-0200-000007000000}">
      <formula1>"小学生,中学生"</formula1>
    </dataValidation>
    <dataValidation showDropDown="1" showInputMessage="1" showErrorMessage="1" prompt="入力不要" sqref="C16:C22 C34:C40" xr:uid="{00000000-0002-0000-0200-000008000000}"/>
    <dataValidation type="list" allowBlank="1" showInputMessage="1" showErrorMessage="1" promptTitle="区分選択" prompt="区分を選んでください。" sqref="C45" xr:uid="{A328E612-F0CD-4A47-89A0-6C68F649CE59}">
      <formula1>"小学生,中学生,高校生"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62"/>
  <sheetViews>
    <sheetView showGridLines="0" zoomScale="75" zoomScaleNormal="75" workbookViewId="0">
      <selection activeCell="U5" sqref="U5"/>
    </sheetView>
  </sheetViews>
  <sheetFormatPr defaultColWidth="10.109375" defaultRowHeight="10.8" x14ac:dyDescent="0.15"/>
  <cols>
    <col min="1" max="1" width="7.109375" style="75" customWidth="1"/>
    <col min="2" max="2" width="11.109375" style="75" customWidth="1"/>
    <col min="3" max="10" width="7.109375" style="75" customWidth="1"/>
    <col min="11" max="11" width="4.88671875" style="75" customWidth="1"/>
    <col min="12" max="12" width="6" style="75" customWidth="1"/>
    <col min="13" max="13" width="25.88671875" style="75" customWidth="1"/>
    <col min="14" max="14" width="6.44140625" style="75" customWidth="1"/>
    <col min="15" max="15" width="9.5546875" style="75" customWidth="1"/>
    <col min="16" max="16" width="25.88671875" style="75" customWidth="1"/>
    <col min="17" max="17" width="6.44140625" style="75" customWidth="1"/>
    <col min="18" max="29" width="7.109375" style="75" customWidth="1"/>
    <col min="30" max="16384" width="10.109375" style="75"/>
  </cols>
  <sheetData>
    <row r="1" spans="1:17" s="47" customFormat="1" ht="13.2" x14ac:dyDescent="0.2"/>
    <row r="2" spans="1:17" s="48" customFormat="1" ht="21.75" customHeight="1" x14ac:dyDescent="0.2">
      <c r="A2" s="97" t="s">
        <v>115</v>
      </c>
    </row>
    <row r="3" spans="1:17" s="48" customFormat="1" ht="23.25" customHeight="1" x14ac:dyDescent="0.2">
      <c r="A3" s="48" t="s">
        <v>128</v>
      </c>
      <c r="B3" s="49"/>
      <c r="L3" s="48" t="s">
        <v>60</v>
      </c>
      <c r="P3" s="103" t="s">
        <v>129</v>
      </c>
    </row>
    <row r="4" spans="1:17" s="48" customFormat="1" ht="23.25" customHeight="1" x14ac:dyDescent="0.2">
      <c r="A4" s="48" t="s">
        <v>61</v>
      </c>
      <c r="B4" s="49"/>
    </row>
    <row r="5" spans="1:17" s="47" customFormat="1" ht="28.5" customHeight="1" x14ac:dyDescent="0.2">
      <c r="L5" s="50" t="s">
        <v>62</v>
      </c>
      <c r="M5" s="51"/>
      <c r="N5" s="51"/>
      <c r="O5" s="51"/>
      <c r="P5" s="51"/>
      <c r="Q5" s="51"/>
    </row>
    <row r="6" spans="1:17" s="51" customFormat="1" ht="23.25" customHeight="1" thickBot="1" x14ac:dyDescent="0.25">
      <c r="C6" s="52"/>
      <c r="D6" s="98" t="s">
        <v>116</v>
      </c>
      <c r="L6" s="47"/>
      <c r="M6" s="47"/>
      <c r="N6" s="47"/>
      <c r="O6" s="47"/>
      <c r="P6" s="47"/>
      <c r="Q6" s="47"/>
    </row>
    <row r="7" spans="1:17" s="47" customFormat="1" ht="21.75" customHeight="1" x14ac:dyDescent="0.2">
      <c r="L7" s="53" t="s">
        <v>63</v>
      </c>
      <c r="M7" s="54" t="s">
        <v>117</v>
      </c>
      <c r="N7" s="54" t="s">
        <v>64</v>
      </c>
      <c r="O7" s="54" t="s">
        <v>65</v>
      </c>
      <c r="P7" s="54" t="s">
        <v>118</v>
      </c>
      <c r="Q7" s="55" t="s">
        <v>64</v>
      </c>
    </row>
    <row r="8" spans="1:17" s="47" customFormat="1" ht="35.25" customHeight="1" x14ac:dyDescent="0.2">
      <c r="L8" s="56">
        <v>1</v>
      </c>
      <c r="M8" s="57"/>
      <c r="N8" s="57"/>
      <c r="O8" s="58">
        <v>11</v>
      </c>
      <c r="P8" s="57"/>
      <c r="Q8" s="59"/>
    </row>
    <row r="9" spans="1:17" s="47" customFormat="1" ht="35.25" customHeight="1" x14ac:dyDescent="0.2">
      <c r="L9" s="60">
        <f t="shared" ref="L9:L17" si="0">L8+1</f>
        <v>2</v>
      </c>
      <c r="M9" s="61"/>
      <c r="N9" s="61"/>
      <c r="O9" s="62">
        <f t="shared" ref="O9:O17" si="1">O8+1</f>
        <v>12</v>
      </c>
      <c r="P9" s="61"/>
      <c r="Q9" s="63"/>
    </row>
    <row r="10" spans="1:17" s="47" customFormat="1" ht="35.25" customHeight="1" x14ac:dyDescent="0.2">
      <c r="L10" s="60">
        <f t="shared" si="0"/>
        <v>3</v>
      </c>
      <c r="M10" s="61"/>
      <c r="N10" s="61"/>
      <c r="O10" s="62">
        <f t="shared" si="1"/>
        <v>13</v>
      </c>
      <c r="P10" s="61"/>
      <c r="Q10" s="63"/>
    </row>
    <row r="11" spans="1:17" s="47" customFormat="1" ht="35.25" customHeight="1" x14ac:dyDescent="0.2">
      <c r="L11" s="60">
        <f t="shared" si="0"/>
        <v>4</v>
      </c>
      <c r="M11" s="61"/>
      <c r="N11" s="61"/>
      <c r="O11" s="62">
        <f t="shared" si="1"/>
        <v>14</v>
      </c>
      <c r="P11" s="61"/>
      <c r="Q11" s="63"/>
    </row>
    <row r="12" spans="1:17" s="47" customFormat="1" ht="35.25" customHeight="1" x14ac:dyDescent="0.2">
      <c r="L12" s="60">
        <f t="shared" si="0"/>
        <v>5</v>
      </c>
      <c r="M12" s="61"/>
      <c r="N12" s="61"/>
      <c r="O12" s="62">
        <f t="shared" si="1"/>
        <v>15</v>
      </c>
      <c r="P12" s="61"/>
      <c r="Q12" s="63"/>
    </row>
    <row r="13" spans="1:17" s="47" customFormat="1" ht="35.25" customHeight="1" x14ac:dyDescent="0.2">
      <c r="L13" s="60">
        <f t="shared" si="0"/>
        <v>6</v>
      </c>
      <c r="M13" s="61"/>
      <c r="N13" s="61"/>
      <c r="O13" s="62">
        <f t="shared" si="1"/>
        <v>16</v>
      </c>
      <c r="P13" s="61"/>
      <c r="Q13" s="63"/>
    </row>
    <row r="14" spans="1:17" s="47" customFormat="1" ht="35.25" customHeight="1" x14ac:dyDescent="0.2">
      <c r="J14" s="64"/>
      <c r="L14" s="60">
        <f t="shared" si="0"/>
        <v>7</v>
      </c>
      <c r="M14" s="61"/>
      <c r="N14" s="61"/>
      <c r="O14" s="62">
        <f t="shared" si="1"/>
        <v>17</v>
      </c>
      <c r="P14" s="61"/>
      <c r="Q14" s="63"/>
    </row>
    <row r="15" spans="1:17" s="47" customFormat="1" ht="35.25" customHeight="1" x14ac:dyDescent="0.2">
      <c r="A15" s="48"/>
      <c r="J15" s="64" t="s">
        <v>66</v>
      </c>
      <c r="K15" s="48"/>
      <c r="L15" s="66">
        <f t="shared" si="0"/>
        <v>8</v>
      </c>
      <c r="M15" s="67"/>
      <c r="N15" s="67"/>
      <c r="O15" s="68">
        <f t="shared" si="1"/>
        <v>18</v>
      </c>
      <c r="P15" s="67"/>
      <c r="Q15" s="69"/>
    </row>
    <row r="16" spans="1:17" s="48" customFormat="1" ht="35.25" customHeight="1" x14ac:dyDescent="0.2">
      <c r="B16" s="65" t="s">
        <v>67</v>
      </c>
      <c r="C16" s="65"/>
      <c r="D16" s="65"/>
      <c r="E16" s="65"/>
      <c r="F16" s="65"/>
      <c r="G16" s="65"/>
      <c r="H16" s="65"/>
      <c r="I16" s="65"/>
      <c r="J16" s="65"/>
      <c r="L16" s="66">
        <f t="shared" si="0"/>
        <v>9</v>
      </c>
      <c r="M16" s="67"/>
      <c r="N16" s="67"/>
      <c r="O16" s="68">
        <f t="shared" si="1"/>
        <v>19</v>
      </c>
      <c r="P16" s="67"/>
      <c r="Q16" s="69"/>
    </row>
    <row r="17" spans="1:17" s="48" customFormat="1" ht="35.25" customHeight="1" thickBot="1" x14ac:dyDescent="0.25">
      <c r="B17" s="70" t="s">
        <v>68</v>
      </c>
      <c r="C17" s="70"/>
      <c r="D17" s="70"/>
      <c r="E17" s="70"/>
      <c r="F17" s="70"/>
      <c r="G17" s="70"/>
      <c r="H17" s="70"/>
      <c r="I17" s="70"/>
      <c r="J17" s="70"/>
      <c r="L17" s="71">
        <f t="shared" si="0"/>
        <v>10</v>
      </c>
      <c r="M17" s="72"/>
      <c r="N17" s="72"/>
      <c r="O17" s="73">
        <f t="shared" si="1"/>
        <v>20</v>
      </c>
      <c r="P17" s="72"/>
      <c r="Q17" s="74"/>
    </row>
    <row r="18" spans="1:17" s="48" customFormat="1" ht="37.5" customHeight="1" x14ac:dyDescent="0.2">
      <c r="B18" s="70" t="s">
        <v>69</v>
      </c>
      <c r="C18" s="70"/>
      <c r="D18" s="70"/>
      <c r="E18" s="70"/>
      <c r="F18" s="70"/>
      <c r="G18" s="70"/>
      <c r="H18" s="70"/>
      <c r="I18" s="70"/>
      <c r="J18" s="70"/>
      <c r="L18" s="47"/>
      <c r="M18" s="47"/>
      <c r="N18" s="47"/>
      <c r="O18" s="47"/>
      <c r="P18" s="47"/>
      <c r="Q18" s="47"/>
    </row>
    <row r="19" spans="1:17" s="48" customFormat="1" ht="38.25" customHeight="1" x14ac:dyDescent="0.2">
      <c r="B19" s="70" t="s">
        <v>70</v>
      </c>
      <c r="C19" s="70"/>
      <c r="D19" s="70"/>
      <c r="E19" s="70"/>
      <c r="F19" s="70"/>
      <c r="G19" s="70"/>
      <c r="H19" s="70"/>
      <c r="I19" s="70"/>
      <c r="J19" s="70" t="s">
        <v>64</v>
      </c>
      <c r="L19" s="47"/>
      <c r="M19" s="47"/>
      <c r="N19" s="47"/>
      <c r="O19" s="47"/>
      <c r="P19" s="47"/>
      <c r="Q19" s="47"/>
    </row>
    <row r="20" spans="1:17" s="48" customFormat="1" ht="23.25" customHeight="1" x14ac:dyDescent="0.2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s="47" customFormat="1" ht="23.25" customHeight="1" x14ac:dyDescent="0.2">
      <c r="L21" s="75"/>
      <c r="M21" s="75"/>
      <c r="N21" s="75"/>
      <c r="O21" s="75"/>
      <c r="P21" s="75"/>
      <c r="Q21" s="75"/>
    </row>
    <row r="22" spans="1:17" s="47" customFormat="1" ht="35.1" customHeight="1" x14ac:dyDescent="0.2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</row>
    <row r="26" spans="1:17" ht="13.2" x14ac:dyDescent="0.2">
      <c r="L26" s="47"/>
      <c r="M26" s="47"/>
      <c r="N26" s="47"/>
      <c r="O26" s="47"/>
      <c r="P26" s="47"/>
      <c r="Q26" s="47"/>
    </row>
    <row r="27" spans="1:17" ht="13.2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s="47" customFormat="1" ht="12" customHeight="1" x14ac:dyDescent="0.2"/>
    <row r="29" spans="1:17" s="47" customFormat="1" ht="8.4" customHeight="1" x14ac:dyDescent="0.2"/>
    <row r="30" spans="1:17" s="47" customFormat="1" ht="13.95" customHeight="1" x14ac:dyDescent="0.2"/>
    <row r="31" spans="1:17" s="47" customFormat="1" ht="5.4" customHeight="1" x14ac:dyDescent="0.2"/>
    <row r="32" spans="1:17" s="47" customFormat="1" ht="18" customHeight="1" x14ac:dyDescent="0.2"/>
    <row r="33" s="47" customFormat="1" ht="12.6" customHeight="1" x14ac:dyDescent="0.2"/>
    <row r="34" s="47" customFormat="1" ht="13.2" x14ac:dyDescent="0.2"/>
    <row r="35" s="47" customFormat="1" ht="13.2" x14ac:dyDescent="0.2"/>
    <row r="36" s="47" customFormat="1" ht="13.2" x14ac:dyDescent="0.2"/>
    <row r="37" s="47" customFormat="1" ht="13.2" x14ac:dyDescent="0.2"/>
    <row r="38" s="47" customFormat="1" ht="5.4" customHeight="1" x14ac:dyDescent="0.2"/>
    <row r="39" s="47" customFormat="1" ht="15" customHeight="1" x14ac:dyDescent="0.2"/>
    <row r="40" s="47" customFormat="1" ht="16.2" customHeight="1" x14ac:dyDescent="0.2"/>
    <row r="41" s="47" customFormat="1" ht="6" customHeight="1" x14ac:dyDescent="0.2"/>
    <row r="42" s="47" customFormat="1" ht="22.2" customHeight="1" x14ac:dyDescent="0.2"/>
    <row r="43" s="47" customFormat="1" ht="22.2" customHeight="1" x14ac:dyDescent="0.2"/>
    <row r="44" s="47" customFormat="1" ht="13.95" customHeight="1" x14ac:dyDescent="0.2"/>
    <row r="45" s="47" customFormat="1" ht="18.75" customHeight="1" x14ac:dyDescent="0.2"/>
    <row r="46" s="47" customFormat="1" ht="11.25" customHeight="1" x14ac:dyDescent="0.2"/>
    <row r="47" s="47" customFormat="1" ht="23.25" customHeight="1" x14ac:dyDescent="0.2"/>
    <row r="48" s="47" customFormat="1" ht="12.75" customHeight="1" x14ac:dyDescent="0.2"/>
    <row r="49" spans="1:21" s="47" customFormat="1" ht="12" customHeight="1" x14ac:dyDescent="0.2"/>
    <row r="50" spans="1:21" s="47" customFormat="1" ht="23.25" customHeight="1" x14ac:dyDescent="0.2"/>
    <row r="51" spans="1:21" s="47" customFormat="1" ht="12" customHeight="1" x14ac:dyDescent="0.2"/>
    <row r="52" spans="1:21" s="47" customFormat="1" ht="12" customHeight="1" x14ac:dyDescent="0.2"/>
    <row r="53" spans="1:21" s="47" customFormat="1" ht="23.25" customHeight="1" x14ac:dyDescent="0.2"/>
    <row r="54" spans="1:21" s="47" customFormat="1" ht="12" customHeight="1" x14ac:dyDescent="0.2"/>
    <row r="55" spans="1:21" s="47" customFormat="1" ht="12" customHeight="1" x14ac:dyDescent="0.2"/>
    <row r="56" spans="1:21" s="47" customFormat="1" ht="23.25" customHeight="1" x14ac:dyDescent="0.2"/>
    <row r="57" spans="1:21" s="47" customFormat="1" ht="6.75" customHeight="1" x14ac:dyDescent="0.2"/>
    <row r="58" spans="1:21" s="47" customFormat="1" ht="6.75" customHeight="1" x14ac:dyDescent="0.2"/>
    <row r="59" spans="1:21" s="47" customFormat="1" ht="6.75" customHeight="1" x14ac:dyDescent="0.2"/>
    <row r="60" spans="1:21" s="47" customFormat="1" ht="6.75" customHeight="1" x14ac:dyDescent="0.2">
      <c r="L60" s="75"/>
      <c r="M60" s="75"/>
      <c r="N60" s="75"/>
      <c r="O60" s="75"/>
      <c r="P60" s="75"/>
      <c r="Q60" s="75"/>
    </row>
    <row r="61" spans="1:21" s="47" customFormat="1" ht="6.75" customHeight="1" x14ac:dyDescent="0.2">
      <c r="A61" s="75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</row>
    <row r="62" spans="1:21" ht="12.6" customHeight="1" x14ac:dyDescent="0.15">
      <c r="U62" s="77"/>
    </row>
  </sheetData>
  <sheetProtection password="C18F" sheet="1" objects="1" scenarios="1" selectLockedCells="1"/>
  <phoneticPr fontId="13"/>
  <pageMargins left="0.43307086614173229" right="0.19685039370078741" top="0.19685039370078741" bottom="0.23622047244094491" header="0.23622047244094491" footer="0.19685039370078741"/>
  <pageSetup paperSize="9" scale="98" orientation="landscape" blackAndWhite="1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/>
  </sheetViews>
  <sheetFormatPr defaultRowHeight="12" x14ac:dyDescent="0.15"/>
  <cols>
    <col min="1" max="1" width="45.6640625" customWidth="1"/>
    <col min="2" max="2" width="12" customWidth="1"/>
    <col min="3" max="3" width="24.6640625" customWidth="1"/>
    <col min="4" max="4" width="20.88671875" bestFit="1" customWidth="1"/>
    <col min="5" max="5" width="10.6640625" customWidth="1"/>
    <col min="6" max="6" width="20.88671875" bestFit="1" customWidth="1"/>
    <col min="7" max="7" width="10.6640625" customWidth="1"/>
    <col min="8" max="8" width="20.88671875" bestFit="1" customWidth="1"/>
    <col min="9" max="9" width="10.6640625" customWidth="1"/>
  </cols>
  <sheetData>
    <row r="1" spans="1:3" x14ac:dyDescent="0.15">
      <c r="A1" t="s">
        <v>170</v>
      </c>
      <c r="B1" t="s">
        <v>171</v>
      </c>
      <c r="C1" t="s">
        <v>172</v>
      </c>
    </row>
    <row r="2" spans="1:3" x14ac:dyDescent="0.15">
      <c r="A2" t="str">
        <f>申込書!B1</f>
        <v>第68回　福岡県民スポーツ大会夏季大会水泳競技（少年の部）</v>
      </c>
      <c r="B2" s="104">
        <v>40558</v>
      </c>
      <c r="C2" t="s">
        <v>173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C3"/>
  <sheetViews>
    <sheetView workbookViewId="0"/>
  </sheetViews>
  <sheetFormatPr defaultRowHeight="12" x14ac:dyDescent="0.15"/>
  <cols>
    <col min="2" max="2" width="7.88671875" customWidth="1"/>
    <col min="3" max="3" width="14.6640625" customWidth="1"/>
    <col min="4" max="4" width="41.6640625" customWidth="1"/>
    <col min="5" max="5" width="15.6640625" customWidth="1"/>
    <col min="6" max="6" width="12.109375" customWidth="1"/>
    <col min="7" max="7" width="13.6640625" customWidth="1"/>
    <col min="8" max="8" width="10.109375" customWidth="1"/>
    <col min="9" max="10" width="51" customWidth="1"/>
    <col min="11" max="12" width="13.109375" customWidth="1"/>
    <col min="13" max="13" width="32.44140625" customWidth="1"/>
    <col min="14" max="15" width="20.88671875" customWidth="1"/>
    <col min="16" max="18" width="9.6640625" customWidth="1"/>
    <col min="19" max="20" width="20.88671875" customWidth="1"/>
    <col min="21" max="23" width="9.6640625" customWidth="1"/>
  </cols>
  <sheetData>
    <row r="1" spans="1:55" x14ac:dyDescent="0.15">
      <c r="N1" t="s">
        <v>126</v>
      </c>
      <c r="S1" t="s">
        <v>127</v>
      </c>
      <c r="X1" t="s">
        <v>99</v>
      </c>
      <c r="AG1" t="s">
        <v>104</v>
      </c>
      <c r="AP1" t="s">
        <v>103</v>
      </c>
    </row>
    <row r="2" spans="1:55" x14ac:dyDescent="0.15">
      <c r="A2" t="s">
        <v>113</v>
      </c>
      <c r="B2" t="s">
        <v>82</v>
      </c>
      <c r="C2" t="s">
        <v>83</v>
      </c>
      <c r="D2" t="s">
        <v>16</v>
      </c>
      <c r="E2" t="s">
        <v>87</v>
      </c>
      <c r="F2" t="s">
        <v>84</v>
      </c>
      <c r="G2" t="s">
        <v>85</v>
      </c>
      <c r="H2" t="s">
        <v>86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122</v>
      </c>
      <c r="O2" t="s">
        <v>31</v>
      </c>
      <c r="P2" t="s">
        <v>123</v>
      </c>
      <c r="Q2" t="s">
        <v>124</v>
      </c>
      <c r="R2" t="s">
        <v>125</v>
      </c>
      <c r="S2" t="s">
        <v>122</v>
      </c>
      <c r="T2" t="s">
        <v>31</v>
      </c>
      <c r="U2" t="s">
        <v>123</v>
      </c>
      <c r="V2" t="s">
        <v>124</v>
      </c>
      <c r="W2" t="s">
        <v>125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100</v>
      </c>
      <c r="AE2" t="s">
        <v>101</v>
      </c>
      <c r="AF2" t="s">
        <v>102</v>
      </c>
      <c r="AG2" t="s">
        <v>93</v>
      </c>
      <c r="AH2" t="s">
        <v>94</v>
      </c>
      <c r="AI2" t="s">
        <v>95</v>
      </c>
      <c r="AJ2" t="s">
        <v>96</v>
      </c>
      <c r="AK2" t="s">
        <v>97</v>
      </c>
      <c r="AL2" t="s">
        <v>98</v>
      </c>
      <c r="AM2" t="s">
        <v>100</v>
      </c>
      <c r="AN2" t="s">
        <v>101</v>
      </c>
      <c r="AO2" t="s">
        <v>102</v>
      </c>
      <c r="AP2" t="s">
        <v>105</v>
      </c>
      <c r="AQ2" t="s">
        <v>106</v>
      </c>
      <c r="AR2" t="s">
        <v>107</v>
      </c>
      <c r="AS2" t="s">
        <v>108</v>
      </c>
      <c r="AT2" t="s">
        <v>109</v>
      </c>
      <c r="AU2" t="s">
        <v>110</v>
      </c>
      <c r="AV2" t="s">
        <v>35</v>
      </c>
      <c r="AW2" t="s">
        <v>43</v>
      </c>
      <c r="AX2" t="s">
        <v>111</v>
      </c>
      <c r="AY2" t="s">
        <v>112</v>
      </c>
      <c r="AZ2" t="s">
        <v>79</v>
      </c>
      <c r="BA2" t="s">
        <v>80</v>
      </c>
      <c r="BB2" t="s">
        <v>81</v>
      </c>
    </row>
    <row r="3" spans="1:55" x14ac:dyDescent="0.15">
      <c r="B3" s="45" t="str">
        <f>申込書!AB4</f>
        <v/>
      </c>
      <c r="C3" s="46" t="str">
        <f>申込書!Q4</f>
        <v/>
      </c>
      <c r="D3">
        <f>申込書!C6</f>
        <v>0</v>
      </c>
      <c r="E3">
        <f>申込書!S10</f>
        <v>0</v>
      </c>
      <c r="F3">
        <f>申込書!C10</f>
        <v>0</v>
      </c>
      <c r="G3">
        <f>申込書!C8</f>
        <v>0</v>
      </c>
      <c r="H3">
        <f>申込書!D12</f>
        <v>0</v>
      </c>
      <c r="I3">
        <f>申込書!D13</f>
        <v>0</v>
      </c>
      <c r="J3" t="str">
        <f>IF(申込書!D14="","",申込書!D14)</f>
        <v/>
      </c>
      <c r="K3">
        <f>申込書!F15</f>
        <v>0</v>
      </c>
      <c r="L3" t="str">
        <f>IF(申込書!P15="","",申込書!P15)</f>
        <v/>
      </c>
      <c r="M3" t="str">
        <f>IF(申込書!F16="","",申込書!F16)</f>
        <v/>
      </c>
      <c r="N3" t="str">
        <f>IF(申込書!E20="","",申込書!E20)</f>
        <v/>
      </c>
      <c r="O3" t="str">
        <f>IF(申込書!E18="","",申込書!E18)</f>
        <v/>
      </c>
      <c r="P3" t="str">
        <f>IF(申込書!G21="","",申込書!G21)</f>
        <v/>
      </c>
      <c r="Q3" t="str">
        <f>IF(申込書!G22="","",申込書!G22)</f>
        <v/>
      </c>
      <c r="R3" t="str">
        <f>IF(申込書!G23="","",申込書!G23)</f>
        <v/>
      </c>
      <c r="S3" t="str">
        <f>IF(申込書!P20="","",申込書!P20)</f>
        <v/>
      </c>
      <c r="T3" t="str">
        <f>IF(申込書!P18="","",申込書!P18)</f>
        <v/>
      </c>
      <c r="U3" t="str">
        <f>IF(申込書!R21="","",申込書!R21)</f>
        <v/>
      </c>
      <c r="V3" t="str">
        <f>IF(申込書!R22="","",申込書!R22)</f>
        <v/>
      </c>
      <c r="W3" t="str">
        <f>IF(申込書!R23="","",申込書!R23)</f>
        <v/>
      </c>
      <c r="X3">
        <f>申込書!H25</f>
        <v>0</v>
      </c>
      <c r="Y3">
        <f>申込書!N25</f>
        <v>0</v>
      </c>
      <c r="Z3">
        <f>X3+Y3</f>
        <v>0</v>
      </c>
      <c r="AA3">
        <f>申込書!H26</f>
        <v>0</v>
      </c>
      <c r="AB3">
        <f>申込書!N26</f>
        <v>0</v>
      </c>
      <c r="AC3">
        <f>AA3+AB3</f>
        <v>0</v>
      </c>
      <c r="AD3">
        <f>X3+AA3</f>
        <v>0</v>
      </c>
      <c r="AE3">
        <f>Y3+AB3</f>
        <v>0</v>
      </c>
      <c r="AF3">
        <f>AD3+AE3</f>
        <v>0</v>
      </c>
      <c r="AG3">
        <f>申込書!H29</f>
        <v>0</v>
      </c>
      <c r="AH3">
        <f>申込書!N29</f>
        <v>0</v>
      </c>
      <c r="AI3">
        <f>AG3+AH3</f>
        <v>0</v>
      </c>
      <c r="AJ3">
        <f>申込書!H30</f>
        <v>0</v>
      </c>
      <c r="AK3">
        <f>申込書!N30</f>
        <v>0</v>
      </c>
      <c r="AL3">
        <f>AJ3+AK3</f>
        <v>0</v>
      </c>
      <c r="AM3">
        <f>AG3+AJ3</f>
        <v>0</v>
      </c>
      <c r="AN3">
        <f>AH3+AK3</f>
        <v>0</v>
      </c>
      <c r="AO3">
        <f>AI3+AL3</f>
        <v>0</v>
      </c>
      <c r="AP3">
        <f>申込書!H33</f>
        <v>0</v>
      </c>
      <c r="AQ3">
        <f>申込書!P33</f>
        <v>0</v>
      </c>
      <c r="AR3">
        <f>申込書!H34</f>
        <v>0</v>
      </c>
      <c r="AS3">
        <f>申込書!P34</f>
        <v>0</v>
      </c>
      <c r="AT3">
        <f>申込書!H35</f>
        <v>0</v>
      </c>
      <c r="AU3">
        <f>申込書!P35</f>
        <v>0</v>
      </c>
      <c r="AV3">
        <f>SUM(AP3:AU3)</f>
        <v>0</v>
      </c>
      <c r="AW3">
        <f>申込書!L41</f>
        <v>0</v>
      </c>
      <c r="AX3">
        <f>申込書!L42</f>
        <v>0</v>
      </c>
      <c r="AY3">
        <f>申込書!N49</f>
        <v>0</v>
      </c>
      <c r="AZ3" s="95">
        <f>申込書!C48</f>
        <v>0</v>
      </c>
      <c r="BA3">
        <f>申込書!H48</f>
        <v>0</v>
      </c>
      <c r="BB3">
        <f>申込書!C49</f>
        <v>0</v>
      </c>
      <c r="BC3" t="s">
        <v>177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/>
  </sheetViews>
  <sheetFormatPr defaultRowHeight="12" x14ac:dyDescent="0.15"/>
  <cols>
    <col min="2" max="2" width="26.5546875" customWidth="1"/>
    <col min="3" max="3" width="11.88671875" customWidth="1"/>
    <col min="4" max="5" width="15.5546875" customWidth="1"/>
  </cols>
  <sheetData>
    <row r="1" spans="1:5" x14ac:dyDescent="0.15">
      <c r="A1" t="s">
        <v>130</v>
      </c>
      <c r="B1" t="s">
        <v>131</v>
      </c>
      <c r="C1" t="s">
        <v>132</v>
      </c>
      <c r="D1" t="s">
        <v>133</v>
      </c>
      <c r="E1" t="s">
        <v>134</v>
      </c>
    </row>
    <row r="2" spans="1:5" x14ac:dyDescent="0.15">
      <c r="A2" s="45" t="str">
        <f>団体!B3</f>
        <v/>
      </c>
      <c r="B2">
        <f>申込書!C6</f>
        <v>0</v>
      </c>
      <c r="C2" s="46" t="str">
        <f>申込書!Q4</f>
        <v/>
      </c>
      <c r="D2">
        <f>申込書!S10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123"/>
  <sheetViews>
    <sheetView topLeftCell="A34" workbookViewId="0"/>
  </sheetViews>
  <sheetFormatPr defaultRowHeight="12" x14ac:dyDescent="0.15"/>
  <cols>
    <col min="1" max="1" width="7.33203125" customWidth="1"/>
    <col min="2" max="2" width="4.88671875" customWidth="1"/>
    <col min="3" max="3" width="14" customWidth="1"/>
    <col min="4" max="4" width="13.44140625" customWidth="1"/>
    <col min="5" max="5" width="11.6640625" bestFit="1" customWidth="1"/>
    <col min="6" max="6" width="5" customWidth="1"/>
    <col min="7" max="9" width="7.6640625" customWidth="1"/>
  </cols>
  <sheetData>
    <row r="1" spans="1:12" s="14" customFormat="1" x14ac:dyDescent="0.15">
      <c r="A1" s="14" t="s">
        <v>135</v>
      </c>
      <c r="B1" s="14" t="s">
        <v>136</v>
      </c>
      <c r="C1" s="14" t="s">
        <v>141</v>
      </c>
      <c r="D1" s="14" t="s">
        <v>137</v>
      </c>
      <c r="E1" s="14" t="s">
        <v>9</v>
      </c>
      <c r="F1" s="14" t="s">
        <v>24</v>
      </c>
      <c r="G1" s="14" t="s">
        <v>138</v>
      </c>
      <c r="H1" s="14" t="s">
        <v>253</v>
      </c>
      <c r="I1" s="14" t="s">
        <v>254</v>
      </c>
      <c r="J1" s="14" t="s">
        <v>139</v>
      </c>
      <c r="K1" s="14" t="s">
        <v>140</v>
      </c>
      <c r="L1" s="14" t="s">
        <v>142</v>
      </c>
    </row>
    <row r="2" spans="1:12" x14ac:dyDescent="0.15">
      <c r="A2" t="str">
        <f>IF(申込一覧表!D6="","",申込一覧表!AA6)</f>
        <v/>
      </c>
      <c r="B2">
        <v>0</v>
      </c>
      <c r="C2" t="str">
        <f>申込一覧表!AG6</f>
        <v xml:space="preserve">  </v>
      </c>
      <c r="D2" t="str">
        <f>申込一覧表!AF6</f>
        <v xml:space="preserve"> </v>
      </c>
      <c r="E2" s="104">
        <f>申込一覧表!B6</f>
        <v>0</v>
      </c>
      <c r="F2" t="str">
        <f>申込一覧表!P6</f>
        <v/>
      </c>
      <c r="G2" t="str">
        <f>申込一覧表!AD6</f>
        <v/>
      </c>
      <c r="H2" t="str">
        <f>申込一覧表!BC6</f>
        <v/>
      </c>
      <c r="I2" t="str">
        <f>申込一覧表!BD6</f>
        <v/>
      </c>
      <c r="K2">
        <f>申込一覧表!AQ6</f>
        <v>0</v>
      </c>
      <c r="L2" s="45" t="str">
        <f>申込書!$AB$4</f>
        <v/>
      </c>
    </row>
    <row r="3" spans="1:12" x14ac:dyDescent="0.15">
      <c r="A3" t="str">
        <f>IF(申込一覧表!D7="","",申込一覧表!AA7)</f>
        <v/>
      </c>
      <c r="B3">
        <v>0</v>
      </c>
      <c r="C3" t="str">
        <f>申込一覧表!AG7</f>
        <v xml:space="preserve">  </v>
      </c>
      <c r="D3" t="str">
        <f>申込一覧表!AF7</f>
        <v xml:space="preserve"> </v>
      </c>
      <c r="E3" s="104">
        <f>申込一覧表!B7</f>
        <v>0</v>
      </c>
      <c r="F3" t="str">
        <f>申込一覧表!P7</f>
        <v/>
      </c>
      <c r="G3" t="str">
        <f>申込一覧表!AD7</f>
        <v/>
      </c>
      <c r="H3" t="str">
        <f>申込一覧表!BC7</f>
        <v/>
      </c>
      <c r="I3" t="str">
        <f>申込一覧表!BD7</f>
        <v/>
      </c>
      <c r="K3">
        <f>申込一覧表!AQ7</f>
        <v>0</v>
      </c>
      <c r="L3" s="45" t="str">
        <f>申込書!$AB$4</f>
        <v/>
      </c>
    </row>
    <row r="4" spans="1:12" x14ac:dyDescent="0.15">
      <c r="A4" t="str">
        <f>IF(申込一覧表!D8="","",申込一覧表!AA8)</f>
        <v/>
      </c>
      <c r="B4">
        <v>0</v>
      </c>
      <c r="C4" t="str">
        <f>申込一覧表!AG8</f>
        <v xml:space="preserve">  </v>
      </c>
      <c r="D4" t="str">
        <f>申込一覧表!AF8</f>
        <v xml:space="preserve"> </v>
      </c>
      <c r="E4" s="104">
        <f>申込一覧表!B8</f>
        <v>0</v>
      </c>
      <c r="F4" t="str">
        <f>申込一覧表!P8</f>
        <v/>
      </c>
      <c r="G4" t="str">
        <f>申込一覧表!AD8</f>
        <v/>
      </c>
      <c r="H4" t="str">
        <f>申込一覧表!BC8</f>
        <v/>
      </c>
      <c r="I4" t="str">
        <f>申込一覧表!BD8</f>
        <v/>
      </c>
      <c r="K4">
        <f>申込一覧表!AQ8</f>
        <v>0</v>
      </c>
      <c r="L4" s="45" t="str">
        <f>申込書!$AB$4</f>
        <v/>
      </c>
    </row>
    <row r="5" spans="1:12" x14ac:dyDescent="0.15">
      <c r="A5" t="str">
        <f>IF(申込一覧表!D9="","",申込一覧表!AA9)</f>
        <v/>
      </c>
      <c r="B5">
        <v>0</v>
      </c>
      <c r="C5" t="str">
        <f>申込一覧表!AG9</f>
        <v xml:space="preserve">  </v>
      </c>
      <c r="D5" t="str">
        <f>申込一覧表!AF9</f>
        <v xml:space="preserve"> </v>
      </c>
      <c r="E5" s="104">
        <f>申込一覧表!B9</f>
        <v>0</v>
      </c>
      <c r="F5" t="str">
        <f>申込一覧表!P9</f>
        <v/>
      </c>
      <c r="G5" t="str">
        <f>申込一覧表!AD9</f>
        <v/>
      </c>
      <c r="H5" t="str">
        <f>申込一覧表!BC9</f>
        <v/>
      </c>
      <c r="I5" t="str">
        <f>申込一覧表!BD9</f>
        <v/>
      </c>
      <c r="K5">
        <f>申込一覧表!AQ9</f>
        <v>0</v>
      </c>
      <c r="L5" s="45" t="str">
        <f>申込書!$AB$4</f>
        <v/>
      </c>
    </row>
    <row r="6" spans="1:12" x14ac:dyDescent="0.15">
      <c r="A6" t="str">
        <f>IF(申込一覧表!D10="","",申込一覧表!AA10)</f>
        <v/>
      </c>
      <c r="B6">
        <v>0</v>
      </c>
      <c r="C6" t="str">
        <f>申込一覧表!AG10</f>
        <v xml:space="preserve">  </v>
      </c>
      <c r="D6" t="str">
        <f>申込一覧表!AF10</f>
        <v xml:space="preserve"> </v>
      </c>
      <c r="E6" s="104">
        <f>申込一覧表!B10</f>
        <v>0</v>
      </c>
      <c r="F6" t="str">
        <f>申込一覧表!P10</f>
        <v/>
      </c>
      <c r="G6" t="str">
        <f>申込一覧表!AD10</f>
        <v/>
      </c>
      <c r="H6" t="str">
        <f>申込一覧表!BC10</f>
        <v/>
      </c>
      <c r="I6" t="str">
        <f>申込一覧表!BD10</f>
        <v/>
      </c>
      <c r="K6">
        <f>申込一覧表!AQ10</f>
        <v>0</v>
      </c>
      <c r="L6" s="45" t="str">
        <f>申込書!$AB$4</f>
        <v/>
      </c>
    </row>
    <row r="7" spans="1:12" x14ac:dyDescent="0.15">
      <c r="A7" t="str">
        <f>IF(申込一覧表!D11="","",申込一覧表!AA11)</f>
        <v/>
      </c>
      <c r="B7">
        <v>0</v>
      </c>
      <c r="C7" t="str">
        <f>申込一覧表!AG11</f>
        <v xml:space="preserve">  </v>
      </c>
      <c r="D7" t="str">
        <f>申込一覧表!AF11</f>
        <v xml:space="preserve"> </v>
      </c>
      <c r="E7" s="104">
        <f>申込一覧表!B11</f>
        <v>0</v>
      </c>
      <c r="F7" t="str">
        <f>申込一覧表!P11</f>
        <v/>
      </c>
      <c r="G7" t="str">
        <f>申込一覧表!AD11</f>
        <v/>
      </c>
      <c r="H7" t="str">
        <f>申込一覧表!BC11</f>
        <v/>
      </c>
      <c r="I7" t="str">
        <f>申込一覧表!BD11</f>
        <v/>
      </c>
      <c r="K7">
        <f>申込一覧表!AQ11</f>
        <v>0</v>
      </c>
      <c r="L7" s="45" t="str">
        <f>申込書!$AB$4</f>
        <v/>
      </c>
    </row>
    <row r="8" spans="1:12" x14ac:dyDescent="0.15">
      <c r="A8" t="str">
        <f>IF(申込一覧表!D12="","",申込一覧表!AA12)</f>
        <v/>
      </c>
      <c r="B8">
        <v>0</v>
      </c>
      <c r="C8" t="str">
        <f>申込一覧表!AG12</f>
        <v xml:space="preserve">  </v>
      </c>
      <c r="D8" t="str">
        <f>申込一覧表!AF12</f>
        <v xml:space="preserve"> </v>
      </c>
      <c r="E8" s="104">
        <f>申込一覧表!B12</f>
        <v>0</v>
      </c>
      <c r="F8" t="str">
        <f>申込一覧表!P12</f>
        <v/>
      </c>
      <c r="G8" t="str">
        <f>申込一覧表!AD12</f>
        <v/>
      </c>
      <c r="H8" t="str">
        <f>申込一覧表!BC12</f>
        <v/>
      </c>
      <c r="I8" t="str">
        <f>申込一覧表!BD12</f>
        <v/>
      </c>
      <c r="K8">
        <f>申込一覧表!AQ12</f>
        <v>0</v>
      </c>
      <c r="L8" s="45" t="str">
        <f>申込書!$AB$4</f>
        <v/>
      </c>
    </row>
    <row r="9" spans="1:12" x14ac:dyDescent="0.15">
      <c r="A9" t="str">
        <f>IF(申込一覧表!D13="","",申込一覧表!AA13)</f>
        <v/>
      </c>
      <c r="B9">
        <v>0</v>
      </c>
      <c r="C9" t="str">
        <f>申込一覧表!AG13</f>
        <v xml:space="preserve">  </v>
      </c>
      <c r="D9" t="str">
        <f>申込一覧表!AF13</f>
        <v xml:space="preserve"> </v>
      </c>
      <c r="E9" s="104">
        <f>申込一覧表!B13</f>
        <v>0</v>
      </c>
      <c r="F9" t="str">
        <f>申込一覧表!P13</f>
        <v/>
      </c>
      <c r="G9" t="str">
        <f>申込一覧表!AD13</f>
        <v/>
      </c>
      <c r="H9" t="str">
        <f>申込一覧表!BC13</f>
        <v/>
      </c>
      <c r="I9" t="str">
        <f>申込一覧表!BD13</f>
        <v/>
      </c>
      <c r="K9">
        <f>申込一覧表!AQ13</f>
        <v>0</v>
      </c>
      <c r="L9" s="45" t="str">
        <f>申込書!$AB$4</f>
        <v/>
      </c>
    </row>
    <row r="10" spans="1:12" x14ac:dyDescent="0.15">
      <c r="A10" t="str">
        <f>IF(申込一覧表!D14="","",申込一覧表!AA14)</f>
        <v/>
      </c>
      <c r="B10">
        <v>0</v>
      </c>
      <c r="C10" t="str">
        <f>申込一覧表!AG14</f>
        <v xml:space="preserve">  </v>
      </c>
      <c r="D10" t="str">
        <f>申込一覧表!AF14</f>
        <v xml:space="preserve"> </v>
      </c>
      <c r="E10" s="104">
        <f>申込一覧表!B14</f>
        <v>0</v>
      </c>
      <c r="F10" t="str">
        <f>申込一覧表!P14</f>
        <v/>
      </c>
      <c r="G10" t="str">
        <f>申込一覧表!AD14</f>
        <v/>
      </c>
      <c r="H10" t="str">
        <f>申込一覧表!BC14</f>
        <v/>
      </c>
      <c r="I10" t="str">
        <f>申込一覧表!BD14</f>
        <v/>
      </c>
      <c r="K10">
        <f>申込一覧表!AQ14</f>
        <v>0</v>
      </c>
      <c r="L10" s="45" t="str">
        <f>申込書!$AB$4</f>
        <v/>
      </c>
    </row>
    <row r="11" spans="1:12" x14ac:dyDescent="0.15">
      <c r="A11" t="str">
        <f>IF(申込一覧表!D15="","",申込一覧表!AA15)</f>
        <v/>
      </c>
      <c r="B11">
        <v>0</v>
      </c>
      <c r="C11" t="str">
        <f>申込一覧表!AG15</f>
        <v xml:space="preserve">  </v>
      </c>
      <c r="D11" t="str">
        <f>申込一覧表!AF15</f>
        <v xml:space="preserve"> </v>
      </c>
      <c r="E11" s="104">
        <f>申込一覧表!B15</f>
        <v>0</v>
      </c>
      <c r="F11" t="str">
        <f>申込一覧表!P15</f>
        <v/>
      </c>
      <c r="G11" t="str">
        <f>申込一覧表!AD15</f>
        <v/>
      </c>
      <c r="H11" t="str">
        <f>申込一覧表!BC15</f>
        <v/>
      </c>
      <c r="I11" t="str">
        <f>申込一覧表!BD15</f>
        <v/>
      </c>
      <c r="K11">
        <f>申込一覧表!AQ15</f>
        <v>0</v>
      </c>
      <c r="L11" s="45" t="str">
        <f>申込書!$AB$4</f>
        <v/>
      </c>
    </row>
    <row r="12" spans="1:12" x14ac:dyDescent="0.15">
      <c r="A12" t="str">
        <f>IF(申込一覧表!D16="","",申込一覧表!AA16)</f>
        <v/>
      </c>
      <c r="B12">
        <v>0</v>
      </c>
      <c r="C12" t="str">
        <f>申込一覧表!AG16</f>
        <v xml:space="preserve">  </v>
      </c>
      <c r="D12" t="str">
        <f>申込一覧表!AF16</f>
        <v xml:space="preserve"> </v>
      </c>
      <c r="E12" s="104">
        <f>申込一覧表!B16</f>
        <v>0</v>
      </c>
      <c r="F12" t="str">
        <f>申込一覧表!P16</f>
        <v/>
      </c>
      <c r="G12" t="str">
        <f>申込一覧表!AD16</f>
        <v/>
      </c>
      <c r="H12" t="str">
        <f>申込一覧表!BC16</f>
        <v/>
      </c>
      <c r="I12" t="str">
        <f>申込一覧表!BD16</f>
        <v/>
      </c>
      <c r="K12">
        <f>申込一覧表!AQ16</f>
        <v>0</v>
      </c>
      <c r="L12" s="45" t="str">
        <f>申込書!$AB$4</f>
        <v/>
      </c>
    </row>
    <row r="13" spans="1:12" x14ac:dyDescent="0.15">
      <c r="A13" t="str">
        <f>IF(申込一覧表!D17="","",申込一覧表!AA17)</f>
        <v/>
      </c>
      <c r="B13">
        <v>0</v>
      </c>
      <c r="C13" t="str">
        <f>申込一覧表!AG17</f>
        <v xml:space="preserve">  </v>
      </c>
      <c r="D13" t="str">
        <f>申込一覧表!AF17</f>
        <v xml:space="preserve"> </v>
      </c>
      <c r="E13" s="104">
        <f>申込一覧表!B17</f>
        <v>0</v>
      </c>
      <c r="F13" t="str">
        <f>申込一覧表!P17</f>
        <v/>
      </c>
      <c r="G13" t="str">
        <f>申込一覧表!AD17</f>
        <v/>
      </c>
      <c r="H13" t="str">
        <f>申込一覧表!BC17</f>
        <v/>
      </c>
      <c r="I13" t="str">
        <f>申込一覧表!BD17</f>
        <v/>
      </c>
      <c r="K13">
        <f>申込一覧表!AQ17</f>
        <v>0</v>
      </c>
      <c r="L13" s="45" t="str">
        <f>申込書!$AB$4</f>
        <v/>
      </c>
    </row>
    <row r="14" spans="1:12" x14ac:dyDescent="0.15">
      <c r="A14" t="str">
        <f>IF(申込一覧表!D18="","",申込一覧表!AA18)</f>
        <v/>
      </c>
      <c r="B14">
        <v>0</v>
      </c>
      <c r="C14" t="str">
        <f>申込一覧表!AG18</f>
        <v xml:space="preserve">  </v>
      </c>
      <c r="D14" t="str">
        <f>申込一覧表!AF18</f>
        <v xml:space="preserve"> </v>
      </c>
      <c r="E14" s="104">
        <f>申込一覧表!B18</f>
        <v>0</v>
      </c>
      <c r="F14" t="str">
        <f>申込一覧表!P18</f>
        <v/>
      </c>
      <c r="G14" t="str">
        <f>申込一覧表!AD18</f>
        <v/>
      </c>
      <c r="H14" t="str">
        <f>申込一覧表!BC18</f>
        <v/>
      </c>
      <c r="I14" t="str">
        <f>申込一覧表!BD18</f>
        <v/>
      </c>
      <c r="K14">
        <f>申込一覧表!AQ18</f>
        <v>0</v>
      </c>
      <c r="L14" s="45" t="str">
        <f>申込書!$AB$4</f>
        <v/>
      </c>
    </row>
    <row r="15" spans="1:12" x14ac:dyDescent="0.15">
      <c r="A15" t="str">
        <f>IF(申込一覧表!D19="","",申込一覧表!AA19)</f>
        <v/>
      </c>
      <c r="B15">
        <v>0</v>
      </c>
      <c r="C15" t="str">
        <f>申込一覧表!AG19</f>
        <v xml:space="preserve">  </v>
      </c>
      <c r="D15" t="str">
        <f>申込一覧表!AF19</f>
        <v xml:space="preserve"> </v>
      </c>
      <c r="E15" s="104">
        <f>申込一覧表!B19</f>
        <v>0</v>
      </c>
      <c r="F15" t="str">
        <f>申込一覧表!P19</f>
        <v/>
      </c>
      <c r="G15" t="str">
        <f>申込一覧表!AD19</f>
        <v/>
      </c>
      <c r="H15" t="str">
        <f>申込一覧表!BC19</f>
        <v/>
      </c>
      <c r="I15" t="str">
        <f>申込一覧表!BD19</f>
        <v/>
      </c>
      <c r="K15">
        <f>申込一覧表!AQ19</f>
        <v>0</v>
      </c>
      <c r="L15" s="45" t="str">
        <f>申込書!$AB$4</f>
        <v/>
      </c>
    </row>
    <row r="16" spans="1:12" x14ac:dyDescent="0.15">
      <c r="A16" t="str">
        <f>IF(申込一覧表!D20="","",申込一覧表!AA20)</f>
        <v/>
      </c>
      <c r="B16">
        <v>0</v>
      </c>
      <c r="C16" t="str">
        <f>申込一覧表!AG20</f>
        <v xml:space="preserve">  </v>
      </c>
      <c r="D16" t="str">
        <f>申込一覧表!AF20</f>
        <v xml:space="preserve"> </v>
      </c>
      <c r="E16" s="104">
        <f>申込一覧表!B20</f>
        <v>0</v>
      </c>
      <c r="F16" t="str">
        <f>申込一覧表!P20</f>
        <v/>
      </c>
      <c r="G16" t="str">
        <f>申込一覧表!AD20</f>
        <v/>
      </c>
      <c r="H16" t="str">
        <f>申込一覧表!BC20</f>
        <v/>
      </c>
      <c r="I16" t="str">
        <f>申込一覧表!BD20</f>
        <v/>
      </c>
      <c r="K16">
        <f>申込一覧表!AQ20</f>
        <v>0</v>
      </c>
      <c r="L16" s="45" t="str">
        <f>申込書!$AB$4</f>
        <v/>
      </c>
    </row>
    <row r="17" spans="1:12" x14ac:dyDescent="0.15">
      <c r="A17" t="str">
        <f>IF(申込一覧表!D21="","",申込一覧表!AA21)</f>
        <v/>
      </c>
      <c r="B17">
        <v>0</v>
      </c>
      <c r="C17" t="str">
        <f>申込一覧表!AG21</f>
        <v xml:space="preserve">  </v>
      </c>
      <c r="D17" t="str">
        <f>申込一覧表!AF21</f>
        <v xml:space="preserve"> </v>
      </c>
      <c r="E17" s="104">
        <f>申込一覧表!B21</f>
        <v>0</v>
      </c>
      <c r="F17" t="str">
        <f>申込一覧表!P21</f>
        <v/>
      </c>
      <c r="G17" t="str">
        <f>申込一覧表!AD21</f>
        <v/>
      </c>
      <c r="H17" t="str">
        <f>申込一覧表!BC21</f>
        <v/>
      </c>
      <c r="I17" t="str">
        <f>申込一覧表!BD21</f>
        <v/>
      </c>
      <c r="K17">
        <f>申込一覧表!AQ21</f>
        <v>0</v>
      </c>
      <c r="L17" s="45" t="str">
        <f>申込書!$AB$4</f>
        <v/>
      </c>
    </row>
    <row r="18" spans="1:12" x14ac:dyDescent="0.15">
      <c r="A18" t="str">
        <f>IF(申込一覧表!D22="","",申込一覧表!AA22)</f>
        <v/>
      </c>
      <c r="B18">
        <v>0</v>
      </c>
      <c r="C18" t="str">
        <f>申込一覧表!AG22</f>
        <v xml:space="preserve">  </v>
      </c>
      <c r="D18" t="str">
        <f>申込一覧表!AF22</f>
        <v xml:space="preserve"> </v>
      </c>
      <c r="E18" s="104">
        <f>申込一覧表!B22</f>
        <v>0</v>
      </c>
      <c r="F18" t="str">
        <f>申込一覧表!P22</f>
        <v/>
      </c>
      <c r="G18" t="str">
        <f>申込一覧表!AD22</f>
        <v/>
      </c>
      <c r="H18" t="str">
        <f>申込一覧表!BC22</f>
        <v/>
      </c>
      <c r="I18" t="str">
        <f>申込一覧表!BD22</f>
        <v/>
      </c>
      <c r="K18">
        <f>申込一覧表!AQ22</f>
        <v>0</v>
      </c>
      <c r="L18" s="45" t="str">
        <f>申込書!$AB$4</f>
        <v/>
      </c>
    </row>
    <row r="19" spans="1:12" x14ac:dyDescent="0.15">
      <c r="A19" t="str">
        <f>IF(申込一覧表!D23="","",申込一覧表!AA23)</f>
        <v/>
      </c>
      <c r="B19">
        <v>0</v>
      </c>
      <c r="C19" t="str">
        <f>申込一覧表!AG23</f>
        <v xml:space="preserve">  </v>
      </c>
      <c r="D19" t="str">
        <f>申込一覧表!AF23</f>
        <v xml:space="preserve"> </v>
      </c>
      <c r="E19" s="104">
        <f>申込一覧表!B23</f>
        <v>0</v>
      </c>
      <c r="F19" t="str">
        <f>申込一覧表!P23</f>
        <v/>
      </c>
      <c r="G19" t="str">
        <f>申込一覧表!AD23</f>
        <v/>
      </c>
      <c r="H19" t="str">
        <f>申込一覧表!BC23</f>
        <v/>
      </c>
      <c r="I19" t="str">
        <f>申込一覧表!BD23</f>
        <v/>
      </c>
      <c r="K19">
        <f>申込一覧表!AQ23</f>
        <v>0</v>
      </c>
      <c r="L19" s="45" t="str">
        <f>申込書!$AB$4</f>
        <v/>
      </c>
    </row>
    <row r="20" spans="1:12" x14ac:dyDescent="0.15">
      <c r="A20" t="str">
        <f>IF(申込一覧表!D24="","",申込一覧表!AA24)</f>
        <v/>
      </c>
      <c r="B20">
        <v>0</v>
      </c>
      <c r="C20" t="str">
        <f>申込一覧表!AG24</f>
        <v xml:space="preserve">  </v>
      </c>
      <c r="D20" t="str">
        <f>申込一覧表!AF24</f>
        <v xml:space="preserve"> </v>
      </c>
      <c r="E20" s="104">
        <f>申込一覧表!B24</f>
        <v>0</v>
      </c>
      <c r="F20" t="str">
        <f>申込一覧表!P24</f>
        <v/>
      </c>
      <c r="G20" t="str">
        <f>申込一覧表!AD24</f>
        <v/>
      </c>
      <c r="H20" t="str">
        <f>申込一覧表!BC24</f>
        <v/>
      </c>
      <c r="I20" t="str">
        <f>申込一覧表!BD24</f>
        <v/>
      </c>
      <c r="K20">
        <f>申込一覧表!AQ24</f>
        <v>0</v>
      </c>
      <c r="L20" s="45" t="str">
        <f>申込書!$AB$4</f>
        <v/>
      </c>
    </row>
    <row r="21" spans="1:12" x14ac:dyDescent="0.15">
      <c r="A21" t="str">
        <f>IF(申込一覧表!D25="","",申込一覧表!AA25)</f>
        <v/>
      </c>
      <c r="B21">
        <v>0</v>
      </c>
      <c r="C21" t="str">
        <f>申込一覧表!AG25</f>
        <v xml:space="preserve">  </v>
      </c>
      <c r="D21" t="str">
        <f>申込一覧表!AF25</f>
        <v xml:space="preserve"> </v>
      </c>
      <c r="E21" s="104">
        <f>申込一覧表!B25</f>
        <v>0</v>
      </c>
      <c r="F21" t="str">
        <f>申込一覧表!P25</f>
        <v/>
      </c>
      <c r="G21" t="str">
        <f>申込一覧表!AD25</f>
        <v/>
      </c>
      <c r="H21" t="str">
        <f>申込一覧表!BC25</f>
        <v/>
      </c>
      <c r="I21" t="str">
        <f>申込一覧表!BD25</f>
        <v/>
      </c>
      <c r="K21">
        <f>申込一覧表!AQ25</f>
        <v>0</v>
      </c>
      <c r="L21" s="45" t="str">
        <f>申込書!$AB$4</f>
        <v/>
      </c>
    </row>
    <row r="22" spans="1:12" x14ac:dyDescent="0.15">
      <c r="A22" t="str">
        <f>IF(申込一覧表!D26="","",申込一覧表!AA26)</f>
        <v/>
      </c>
      <c r="B22">
        <v>0</v>
      </c>
      <c r="C22" t="str">
        <f>申込一覧表!AG26</f>
        <v xml:space="preserve">  </v>
      </c>
      <c r="D22" t="str">
        <f>申込一覧表!AF26</f>
        <v xml:space="preserve"> </v>
      </c>
      <c r="E22" s="104">
        <f>申込一覧表!B26</f>
        <v>0</v>
      </c>
      <c r="F22" t="str">
        <f>申込一覧表!P26</f>
        <v/>
      </c>
      <c r="G22" t="str">
        <f>申込一覧表!AD26</f>
        <v/>
      </c>
      <c r="H22" t="str">
        <f>申込一覧表!BC26</f>
        <v/>
      </c>
      <c r="I22" t="str">
        <f>申込一覧表!BD26</f>
        <v/>
      </c>
      <c r="K22">
        <f>申込一覧表!AQ26</f>
        <v>0</v>
      </c>
      <c r="L22" s="45" t="str">
        <f>申込書!$AB$4</f>
        <v/>
      </c>
    </row>
    <row r="23" spans="1:12" x14ac:dyDescent="0.15">
      <c r="A23" t="str">
        <f>IF(申込一覧表!D27="","",申込一覧表!AA27)</f>
        <v/>
      </c>
      <c r="B23">
        <v>0</v>
      </c>
      <c r="C23" t="str">
        <f>申込一覧表!AG27</f>
        <v xml:space="preserve">  </v>
      </c>
      <c r="D23" t="str">
        <f>申込一覧表!AF27</f>
        <v xml:space="preserve"> </v>
      </c>
      <c r="E23" s="104">
        <f>申込一覧表!B27</f>
        <v>0</v>
      </c>
      <c r="F23" t="str">
        <f>申込一覧表!P27</f>
        <v/>
      </c>
      <c r="G23" t="str">
        <f>申込一覧表!AD27</f>
        <v/>
      </c>
      <c r="H23" t="str">
        <f>申込一覧表!BC27</f>
        <v/>
      </c>
      <c r="I23" t="str">
        <f>申込一覧表!BD27</f>
        <v/>
      </c>
      <c r="K23">
        <f>申込一覧表!AQ27</f>
        <v>0</v>
      </c>
      <c r="L23" s="45" t="str">
        <f>申込書!$AB$4</f>
        <v/>
      </c>
    </row>
    <row r="24" spans="1:12" x14ac:dyDescent="0.15">
      <c r="A24" t="str">
        <f>IF(申込一覧表!D28="","",申込一覧表!AA28)</f>
        <v/>
      </c>
      <c r="B24">
        <v>0</v>
      </c>
      <c r="C24" t="str">
        <f>申込一覧表!AG28</f>
        <v xml:space="preserve">  </v>
      </c>
      <c r="D24" t="str">
        <f>申込一覧表!AF28</f>
        <v xml:space="preserve"> </v>
      </c>
      <c r="E24" s="104">
        <f>申込一覧表!B28</f>
        <v>0</v>
      </c>
      <c r="F24" t="str">
        <f>申込一覧表!P28</f>
        <v/>
      </c>
      <c r="G24" t="str">
        <f>申込一覧表!AD28</f>
        <v/>
      </c>
      <c r="H24" t="str">
        <f>申込一覧表!BC28</f>
        <v/>
      </c>
      <c r="I24" t="str">
        <f>申込一覧表!BD28</f>
        <v/>
      </c>
      <c r="K24">
        <f>申込一覧表!AQ28</f>
        <v>0</v>
      </c>
      <c r="L24" s="45" t="str">
        <f>申込書!$AB$4</f>
        <v/>
      </c>
    </row>
    <row r="25" spans="1:12" x14ac:dyDescent="0.15">
      <c r="A25" t="str">
        <f>IF(申込一覧表!D29="","",申込一覧表!AA29)</f>
        <v/>
      </c>
      <c r="B25">
        <v>0</v>
      </c>
      <c r="C25" t="str">
        <f>申込一覧表!AG29</f>
        <v xml:space="preserve">  </v>
      </c>
      <c r="D25" t="str">
        <f>申込一覧表!AF29</f>
        <v xml:space="preserve"> </v>
      </c>
      <c r="E25" s="104">
        <f>申込一覧表!B29</f>
        <v>0</v>
      </c>
      <c r="F25" t="str">
        <f>申込一覧表!P29</f>
        <v/>
      </c>
      <c r="G25" t="str">
        <f>申込一覧表!AD29</f>
        <v/>
      </c>
      <c r="H25" t="str">
        <f>申込一覧表!BC29</f>
        <v/>
      </c>
      <c r="I25" t="str">
        <f>申込一覧表!BD29</f>
        <v/>
      </c>
      <c r="K25">
        <f>申込一覧表!AQ29</f>
        <v>0</v>
      </c>
      <c r="L25" s="45" t="str">
        <f>申込書!$AB$4</f>
        <v/>
      </c>
    </row>
    <row r="26" spans="1:12" x14ac:dyDescent="0.15">
      <c r="A26" t="str">
        <f>IF(申込一覧表!D30="","",申込一覧表!AA30)</f>
        <v/>
      </c>
      <c r="B26">
        <v>0</v>
      </c>
      <c r="C26" t="str">
        <f>申込一覧表!AG30</f>
        <v xml:space="preserve">  </v>
      </c>
      <c r="D26" t="str">
        <f>申込一覧表!AF30</f>
        <v xml:space="preserve"> </v>
      </c>
      <c r="E26" s="104">
        <f>申込一覧表!B30</f>
        <v>0</v>
      </c>
      <c r="F26" t="str">
        <f>申込一覧表!P30</f>
        <v/>
      </c>
      <c r="G26" t="str">
        <f>申込一覧表!AD30</f>
        <v/>
      </c>
      <c r="H26" t="str">
        <f>申込一覧表!BC30</f>
        <v/>
      </c>
      <c r="I26" t="str">
        <f>申込一覧表!BD30</f>
        <v/>
      </c>
      <c r="K26">
        <f>申込一覧表!AQ30</f>
        <v>0</v>
      </c>
      <c r="L26" s="45" t="str">
        <f>申込書!$AB$4</f>
        <v/>
      </c>
    </row>
    <row r="27" spans="1:12" x14ac:dyDescent="0.15">
      <c r="A27" t="str">
        <f>IF(申込一覧表!D31="","",申込一覧表!AA31)</f>
        <v/>
      </c>
      <c r="B27">
        <v>0</v>
      </c>
      <c r="C27" t="str">
        <f>申込一覧表!AG31</f>
        <v xml:space="preserve">  </v>
      </c>
      <c r="D27" t="str">
        <f>申込一覧表!AF31</f>
        <v xml:space="preserve"> </v>
      </c>
      <c r="E27" s="104">
        <f>申込一覧表!B31</f>
        <v>0</v>
      </c>
      <c r="F27" t="str">
        <f>申込一覧表!P31</f>
        <v/>
      </c>
      <c r="G27" t="str">
        <f>申込一覧表!AD31</f>
        <v/>
      </c>
      <c r="H27" t="str">
        <f>申込一覧表!BC31</f>
        <v/>
      </c>
      <c r="I27" t="str">
        <f>申込一覧表!BD31</f>
        <v/>
      </c>
      <c r="K27">
        <f>申込一覧表!AQ31</f>
        <v>0</v>
      </c>
      <c r="L27" s="45" t="str">
        <f>申込書!$AB$4</f>
        <v/>
      </c>
    </row>
    <row r="28" spans="1:12" x14ac:dyDescent="0.15">
      <c r="A28" t="str">
        <f>IF(申込一覧表!D32="","",申込一覧表!AA32)</f>
        <v/>
      </c>
      <c r="B28">
        <v>0</v>
      </c>
      <c r="C28" t="str">
        <f>申込一覧表!AG32</f>
        <v xml:space="preserve">  </v>
      </c>
      <c r="D28" t="str">
        <f>申込一覧表!AF32</f>
        <v xml:space="preserve"> </v>
      </c>
      <c r="E28" s="104">
        <f>申込一覧表!B32</f>
        <v>0</v>
      </c>
      <c r="F28" t="str">
        <f>申込一覧表!P32</f>
        <v/>
      </c>
      <c r="G28" t="str">
        <f>申込一覧表!AD32</f>
        <v/>
      </c>
      <c r="H28" t="str">
        <f>申込一覧表!BC32</f>
        <v/>
      </c>
      <c r="I28" t="str">
        <f>申込一覧表!BD32</f>
        <v/>
      </c>
      <c r="K28">
        <f>申込一覧表!AQ32</f>
        <v>0</v>
      </c>
      <c r="L28" s="45" t="str">
        <f>申込書!$AB$4</f>
        <v/>
      </c>
    </row>
    <row r="29" spans="1:12" x14ac:dyDescent="0.15">
      <c r="A29" t="str">
        <f>IF(申込一覧表!D33="","",申込一覧表!AA33)</f>
        <v/>
      </c>
      <c r="B29">
        <v>0</v>
      </c>
      <c r="C29" t="str">
        <f>申込一覧表!AG33</f>
        <v xml:space="preserve">  </v>
      </c>
      <c r="D29" t="str">
        <f>申込一覧表!AF33</f>
        <v xml:space="preserve"> </v>
      </c>
      <c r="E29" s="104">
        <f>申込一覧表!B33</f>
        <v>0</v>
      </c>
      <c r="F29" t="str">
        <f>申込一覧表!P33</f>
        <v/>
      </c>
      <c r="G29" t="str">
        <f>申込一覧表!AD33</f>
        <v/>
      </c>
      <c r="H29" t="str">
        <f>申込一覧表!BC33</f>
        <v/>
      </c>
      <c r="I29" t="str">
        <f>申込一覧表!BD33</f>
        <v/>
      </c>
      <c r="K29">
        <f>申込一覧表!AQ33</f>
        <v>0</v>
      </c>
      <c r="L29" s="45" t="str">
        <f>申込書!$AB$4</f>
        <v/>
      </c>
    </row>
    <row r="30" spans="1:12" x14ac:dyDescent="0.15">
      <c r="A30" t="str">
        <f>IF(申込一覧表!D34="","",申込一覧表!AA34)</f>
        <v/>
      </c>
      <c r="B30">
        <v>0</v>
      </c>
      <c r="C30" t="str">
        <f>申込一覧表!AG34</f>
        <v xml:space="preserve">  </v>
      </c>
      <c r="D30" t="str">
        <f>申込一覧表!AF34</f>
        <v xml:space="preserve"> </v>
      </c>
      <c r="E30" s="104">
        <f>申込一覧表!B34</f>
        <v>0</v>
      </c>
      <c r="F30" t="str">
        <f>申込一覧表!P34</f>
        <v/>
      </c>
      <c r="G30" t="str">
        <f>申込一覧表!AD34</f>
        <v/>
      </c>
      <c r="H30" t="str">
        <f>申込一覧表!BC34</f>
        <v/>
      </c>
      <c r="I30" t="str">
        <f>申込一覧表!BD34</f>
        <v/>
      </c>
      <c r="K30">
        <f>申込一覧表!AQ34</f>
        <v>0</v>
      </c>
      <c r="L30" s="45" t="str">
        <f>申込書!$AB$4</f>
        <v/>
      </c>
    </row>
    <row r="31" spans="1:12" x14ac:dyDescent="0.15">
      <c r="A31" t="str">
        <f>IF(申込一覧表!D35="","",申込一覧表!AA35)</f>
        <v/>
      </c>
      <c r="B31">
        <v>0</v>
      </c>
      <c r="C31" t="str">
        <f>申込一覧表!AG35</f>
        <v xml:space="preserve">  </v>
      </c>
      <c r="D31" t="str">
        <f>申込一覧表!AF35</f>
        <v xml:space="preserve"> </v>
      </c>
      <c r="E31" s="104">
        <f>申込一覧表!B35</f>
        <v>0</v>
      </c>
      <c r="F31" t="str">
        <f>申込一覧表!P35</f>
        <v/>
      </c>
      <c r="G31" t="str">
        <f>申込一覧表!AD35</f>
        <v/>
      </c>
      <c r="H31" t="str">
        <f>申込一覧表!BC35</f>
        <v/>
      </c>
      <c r="I31" t="str">
        <f>申込一覧表!BD35</f>
        <v/>
      </c>
      <c r="K31">
        <f>申込一覧表!AQ35</f>
        <v>0</v>
      </c>
      <c r="L31" s="45" t="str">
        <f>申込書!$AB$4</f>
        <v/>
      </c>
    </row>
    <row r="32" spans="1:12" x14ac:dyDescent="0.15">
      <c r="A32" t="str">
        <f>IF(申込一覧表!D36="","",申込一覧表!AA36)</f>
        <v/>
      </c>
      <c r="B32">
        <v>0</v>
      </c>
      <c r="C32" t="str">
        <f>申込一覧表!AG36</f>
        <v xml:space="preserve">  </v>
      </c>
      <c r="D32" t="str">
        <f>申込一覧表!AF36</f>
        <v xml:space="preserve"> </v>
      </c>
      <c r="E32" s="104">
        <f>申込一覧表!B36</f>
        <v>0</v>
      </c>
      <c r="F32" t="str">
        <f>申込一覧表!P36</f>
        <v/>
      </c>
      <c r="G32" t="str">
        <f>申込一覧表!AD36</f>
        <v/>
      </c>
      <c r="H32" t="str">
        <f>申込一覧表!BC36</f>
        <v/>
      </c>
      <c r="I32" t="str">
        <f>申込一覧表!BD36</f>
        <v/>
      </c>
      <c r="K32">
        <f>申込一覧表!AQ36</f>
        <v>0</v>
      </c>
      <c r="L32" s="45" t="str">
        <f>申込書!$AB$4</f>
        <v/>
      </c>
    </row>
    <row r="33" spans="1:12" x14ac:dyDescent="0.15">
      <c r="A33" t="str">
        <f>IF(申込一覧表!D37="","",申込一覧表!AA37)</f>
        <v/>
      </c>
      <c r="B33">
        <v>0</v>
      </c>
      <c r="C33" t="str">
        <f>申込一覧表!AG37</f>
        <v xml:space="preserve">  </v>
      </c>
      <c r="D33" t="str">
        <f>申込一覧表!AF37</f>
        <v xml:space="preserve"> </v>
      </c>
      <c r="E33" s="104">
        <f>申込一覧表!B37</f>
        <v>0</v>
      </c>
      <c r="F33" t="str">
        <f>申込一覧表!P37</f>
        <v/>
      </c>
      <c r="G33" t="str">
        <f>申込一覧表!AD37</f>
        <v/>
      </c>
      <c r="H33" t="str">
        <f>申込一覧表!BC37</f>
        <v/>
      </c>
      <c r="I33" t="str">
        <f>申込一覧表!BD37</f>
        <v/>
      </c>
      <c r="K33">
        <f>申込一覧表!AQ37</f>
        <v>0</v>
      </c>
      <c r="L33" s="45" t="str">
        <f>申込書!$AB$4</f>
        <v/>
      </c>
    </row>
    <row r="34" spans="1:12" x14ac:dyDescent="0.15">
      <c r="A34" t="str">
        <f>IF(申込一覧表!D38="","",申込一覧表!AA38)</f>
        <v/>
      </c>
      <c r="B34">
        <v>0</v>
      </c>
      <c r="C34" t="str">
        <f>申込一覧表!AG38</f>
        <v xml:space="preserve">  </v>
      </c>
      <c r="D34" t="str">
        <f>申込一覧表!AF38</f>
        <v xml:space="preserve"> </v>
      </c>
      <c r="E34" s="104">
        <f>申込一覧表!B38</f>
        <v>0</v>
      </c>
      <c r="F34" t="str">
        <f>申込一覧表!P38</f>
        <v/>
      </c>
      <c r="G34" t="str">
        <f>申込一覧表!AD38</f>
        <v/>
      </c>
      <c r="H34" t="str">
        <f>申込一覧表!BC38</f>
        <v/>
      </c>
      <c r="I34" t="str">
        <f>申込一覧表!BD38</f>
        <v/>
      </c>
      <c r="K34">
        <f>申込一覧表!AQ38</f>
        <v>0</v>
      </c>
      <c r="L34" s="45" t="str">
        <f>申込書!$AB$4</f>
        <v/>
      </c>
    </row>
    <row r="35" spans="1:12" x14ac:dyDescent="0.15">
      <c r="A35" t="str">
        <f>IF(申込一覧表!D39="","",申込一覧表!AA39)</f>
        <v/>
      </c>
      <c r="B35">
        <v>0</v>
      </c>
      <c r="C35" t="str">
        <f>申込一覧表!AG39</f>
        <v xml:space="preserve">  </v>
      </c>
      <c r="D35" t="str">
        <f>申込一覧表!AF39</f>
        <v xml:space="preserve"> </v>
      </c>
      <c r="E35" s="104">
        <f>申込一覧表!B39</f>
        <v>0</v>
      </c>
      <c r="F35" t="str">
        <f>申込一覧表!P39</f>
        <v/>
      </c>
      <c r="G35" t="str">
        <f>申込一覧表!AD39</f>
        <v/>
      </c>
      <c r="H35" t="str">
        <f>申込一覧表!BC39</f>
        <v/>
      </c>
      <c r="I35" t="str">
        <f>申込一覧表!BD39</f>
        <v/>
      </c>
      <c r="K35">
        <f>申込一覧表!AQ39</f>
        <v>0</v>
      </c>
      <c r="L35" s="45" t="str">
        <f>申込書!$AB$4</f>
        <v/>
      </c>
    </row>
    <row r="36" spans="1:12" x14ac:dyDescent="0.15">
      <c r="A36" t="str">
        <f>IF(申込一覧表!D40="","",申込一覧表!AA40)</f>
        <v/>
      </c>
      <c r="B36">
        <v>0</v>
      </c>
      <c r="C36" t="str">
        <f>申込一覧表!AG40</f>
        <v xml:space="preserve">  </v>
      </c>
      <c r="D36" t="str">
        <f>申込一覧表!AF40</f>
        <v xml:space="preserve"> </v>
      </c>
      <c r="E36" s="104">
        <f>申込一覧表!B40</f>
        <v>0</v>
      </c>
      <c r="F36" t="str">
        <f>申込一覧表!P40</f>
        <v/>
      </c>
      <c r="G36" t="str">
        <f>申込一覧表!AD40</f>
        <v/>
      </c>
      <c r="H36" t="str">
        <f>申込一覧表!BC40</f>
        <v/>
      </c>
      <c r="I36" t="str">
        <f>申込一覧表!BD40</f>
        <v/>
      </c>
      <c r="K36">
        <f>申込一覧表!AQ40</f>
        <v>0</v>
      </c>
      <c r="L36" s="45" t="str">
        <f>申込書!$AB$4</f>
        <v/>
      </c>
    </row>
    <row r="37" spans="1:12" x14ac:dyDescent="0.15">
      <c r="A37" t="str">
        <f>IF(申込一覧表!D41="","",申込一覧表!AA41)</f>
        <v/>
      </c>
      <c r="B37">
        <v>0</v>
      </c>
      <c r="C37" t="str">
        <f>申込一覧表!AG41</f>
        <v xml:space="preserve">  </v>
      </c>
      <c r="D37" t="str">
        <f>申込一覧表!AF41</f>
        <v xml:space="preserve"> </v>
      </c>
      <c r="E37" s="104">
        <f>申込一覧表!B41</f>
        <v>0</v>
      </c>
      <c r="F37" t="str">
        <f>申込一覧表!P41</f>
        <v/>
      </c>
      <c r="G37" t="str">
        <f>申込一覧表!AD41</f>
        <v/>
      </c>
      <c r="H37" t="str">
        <f>申込一覧表!BC41</f>
        <v/>
      </c>
      <c r="I37" t="str">
        <f>申込一覧表!BD41</f>
        <v/>
      </c>
      <c r="K37">
        <f>申込一覧表!AQ41</f>
        <v>0</v>
      </c>
      <c r="L37" s="45" t="str">
        <f>申込書!$AB$4</f>
        <v/>
      </c>
    </row>
    <row r="38" spans="1:12" x14ac:dyDescent="0.15">
      <c r="A38" t="str">
        <f>IF(申込一覧表!D42="","",申込一覧表!AA42)</f>
        <v/>
      </c>
      <c r="B38">
        <v>0</v>
      </c>
      <c r="C38" t="str">
        <f>申込一覧表!AG42</f>
        <v xml:space="preserve">  </v>
      </c>
      <c r="D38" t="str">
        <f>申込一覧表!AF42</f>
        <v xml:space="preserve"> </v>
      </c>
      <c r="E38" s="104">
        <f>申込一覧表!B42</f>
        <v>0</v>
      </c>
      <c r="F38" t="str">
        <f>申込一覧表!P42</f>
        <v/>
      </c>
      <c r="G38" t="str">
        <f>申込一覧表!AD42</f>
        <v/>
      </c>
      <c r="H38" t="str">
        <f>申込一覧表!BC42</f>
        <v/>
      </c>
      <c r="I38" t="str">
        <f>申込一覧表!BD42</f>
        <v/>
      </c>
      <c r="K38">
        <f>申込一覧表!AQ42</f>
        <v>0</v>
      </c>
      <c r="L38" s="45" t="str">
        <f>申込書!$AB$4</f>
        <v/>
      </c>
    </row>
    <row r="39" spans="1:12" x14ac:dyDescent="0.15">
      <c r="A39" t="str">
        <f>IF(申込一覧表!D43="","",申込一覧表!AA43)</f>
        <v/>
      </c>
      <c r="B39">
        <v>0</v>
      </c>
      <c r="C39" t="str">
        <f>申込一覧表!AG43</f>
        <v xml:space="preserve">  </v>
      </c>
      <c r="D39" t="str">
        <f>申込一覧表!AF43</f>
        <v xml:space="preserve"> </v>
      </c>
      <c r="E39" s="104">
        <f>申込一覧表!B43</f>
        <v>0</v>
      </c>
      <c r="F39" t="str">
        <f>申込一覧表!P43</f>
        <v/>
      </c>
      <c r="G39" t="str">
        <f>申込一覧表!AD43</f>
        <v/>
      </c>
      <c r="H39" t="str">
        <f>申込一覧表!BC43</f>
        <v/>
      </c>
      <c r="I39" t="str">
        <f>申込一覧表!BD43</f>
        <v/>
      </c>
      <c r="K39">
        <f>申込一覧表!AQ43</f>
        <v>0</v>
      </c>
      <c r="L39" s="45" t="str">
        <f>申込書!$AB$4</f>
        <v/>
      </c>
    </row>
    <row r="40" spans="1:12" x14ac:dyDescent="0.15">
      <c r="A40" t="str">
        <f>IF(申込一覧表!D44="","",申込一覧表!AA44)</f>
        <v/>
      </c>
      <c r="B40">
        <v>0</v>
      </c>
      <c r="C40" t="str">
        <f>申込一覧表!AG44</f>
        <v xml:space="preserve">  </v>
      </c>
      <c r="D40" t="str">
        <f>申込一覧表!AF44</f>
        <v xml:space="preserve"> </v>
      </c>
      <c r="E40" s="104">
        <f>申込一覧表!B44</f>
        <v>0</v>
      </c>
      <c r="F40" t="str">
        <f>申込一覧表!P44</f>
        <v/>
      </c>
      <c r="G40" t="str">
        <f>申込一覧表!AD44</f>
        <v/>
      </c>
      <c r="H40" t="str">
        <f>申込一覧表!BC44</f>
        <v/>
      </c>
      <c r="I40" t="str">
        <f>申込一覧表!BD44</f>
        <v/>
      </c>
      <c r="K40">
        <f>申込一覧表!AQ44</f>
        <v>0</v>
      </c>
      <c r="L40" s="45" t="str">
        <f>申込書!$AB$4</f>
        <v/>
      </c>
    </row>
    <row r="41" spans="1:12" x14ac:dyDescent="0.15">
      <c r="A41" t="str">
        <f>IF(申込一覧表!D45="","",申込一覧表!AA45)</f>
        <v/>
      </c>
      <c r="B41">
        <v>0</v>
      </c>
      <c r="C41" t="str">
        <f>申込一覧表!AG45</f>
        <v xml:space="preserve">  </v>
      </c>
      <c r="D41" t="str">
        <f>申込一覧表!AF45</f>
        <v xml:space="preserve"> </v>
      </c>
      <c r="E41" s="104">
        <f>申込一覧表!B45</f>
        <v>0</v>
      </c>
      <c r="F41" t="str">
        <f>申込一覧表!P45</f>
        <v/>
      </c>
      <c r="G41" t="str">
        <f>申込一覧表!AD45</f>
        <v/>
      </c>
      <c r="H41" t="str">
        <f>申込一覧表!BC45</f>
        <v/>
      </c>
      <c r="I41" t="str">
        <f>申込一覧表!BD45</f>
        <v/>
      </c>
      <c r="K41">
        <f>申込一覧表!AQ45</f>
        <v>0</v>
      </c>
      <c r="L41" s="45" t="str">
        <f>申込書!$AB$4</f>
        <v/>
      </c>
    </row>
    <row r="42" spans="1:12" x14ac:dyDescent="0.15">
      <c r="A42" t="str">
        <f>IF(申込一覧表!D46="","",申込一覧表!AA46)</f>
        <v/>
      </c>
      <c r="B42">
        <v>0</v>
      </c>
      <c r="C42" t="str">
        <f>申込一覧表!AG46</f>
        <v xml:space="preserve">  </v>
      </c>
      <c r="D42" t="str">
        <f>申込一覧表!AF46</f>
        <v xml:space="preserve"> </v>
      </c>
      <c r="E42" s="104">
        <f>申込一覧表!B46</f>
        <v>0</v>
      </c>
      <c r="F42" t="str">
        <f>申込一覧表!P46</f>
        <v/>
      </c>
      <c r="G42" t="str">
        <f>申込一覧表!AD46</f>
        <v/>
      </c>
      <c r="H42" t="str">
        <f>申込一覧表!BC46</f>
        <v/>
      </c>
      <c r="I42" t="str">
        <f>申込一覧表!BD46</f>
        <v/>
      </c>
      <c r="K42">
        <f>申込一覧表!AQ46</f>
        <v>0</v>
      </c>
      <c r="L42" s="45" t="str">
        <f>申込書!$AB$4</f>
        <v/>
      </c>
    </row>
    <row r="43" spans="1:12" x14ac:dyDescent="0.15">
      <c r="A43" t="str">
        <f>IF(申込一覧表!D47="","",申込一覧表!AA47)</f>
        <v/>
      </c>
      <c r="B43">
        <v>0</v>
      </c>
      <c r="C43" t="str">
        <f>申込一覧表!AG47</f>
        <v xml:space="preserve">  </v>
      </c>
      <c r="D43" t="str">
        <f>申込一覧表!AF47</f>
        <v xml:space="preserve"> </v>
      </c>
      <c r="E43" s="104">
        <f>申込一覧表!B47</f>
        <v>0</v>
      </c>
      <c r="F43" t="str">
        <f>申込一覧表!P47</f>
        <v/>
      </c>
      <c r="G43" t="str">
        <f>申込一覧表!AD47</f>
        <v/>
      </c>
      <c r="H43" t="str">
        <f>申込一覧表!BC47</f>
        <v/>
      </c>
      <c r="I43" t="str">
        <f>申込一覧表!BD47</f>
        <v/>
      </c>
      <c r="K43">
        <f>申込一覧表!AQ47</f>
        <v>0</v>
      </c>
      <c r="L43" s="45" t="str">
        <f>申込書!$AB$4</f>
        <v/>
      </c>
    </row>
    <row r="44" spans="1:12" x14ac:dyDescent="0.15">
      <c r="A44" t="str">
        <f>IF(申込一覧表!D48="","",申込一覧表!AA48)</f>
        <v/>
      </c>
      <c r="B44">
        <v>0</v>
      </c>
      <c r="C44" t="str">
        <f>申込一覧表!AG48</f>
        <v xml:space="preserve">  </v>
      </c>
      <c r="D44" t="str">
        <f>申込一覧表!AF48</f>
        <v xml:space="preserve"> </v>
      </c>
      <c r="E44" s="104">
        <f>申込一覧表!B48</f>
        <v>0</v>
      </c>
      <c r="F44" t="str">
        <f>申込一覧表!P48</f>
        <v/>
      </c>
      <c r="G44" t="str">
        <f>申込一覧表!AD48</f>
        <v/>
      </c>
      <c r="H44" t="str">
        <f>申込一覧表!BC48</f>
        <v/>
      </c>
      <c r="I44" t="str">
        <f>申込一覧表!BD48</f>
        <v/>
      </c>
      <c r="K44">
        <f>申込一覧表!AQ48</f>
        <v>0</v>
      </c>
      <c r="L44" s="45" t="str">
        <f>申込書!$AB$4</f>
        <v/>
      </c>
    </row>
    <row r="45" spans="1:12" x14ac:dyDescent="0.15">
      <c r="A45" t="str">
        <f>IF(申込一覧表!D49="","",申込一覧表!AA49)</f>
        <v/>
      </c>
      <c r="B45">
        <v>0</v>
      </c>
      <c r="C45" t="str">
        <f>申込一覧表!AG49</f>
        <v xml:space="preserve">  </v>
      </c>
      <c r="D45" t="str">
        <f>申込一覧表!AF49</f>
        <v xml:space="preserve"> </v>
      </c>
      <c r="E45" s="104">
        <f>申込一覧表!B49</f>
        <v>0</v>
      </c>
      <c r="F45" t="str">
        <f>申込一覧表!P49</f>
        <v/>
      </c>
      <c r="G45" t="str">
        <f>申込一覧表!AD49</f>
        <v/>
      </c>
      <c r="H45" t="str">
        <f>申込一覧表!BC49</f>
        <v/>
      </c>
      <c r="I45" t="str">
        <f>申込一覧表!BD49</f>
        <v/>
      </c>
      <c r="K45">
        <f>申込一覧表!AQ49</f>
        <v>0</v>
      </c>
      <c r="L45" s="45" t="str">
        <f>申込書!$AB$4</f>
        <v/>
      </c>
    </row>
    <row r="46" spans="1:12" x14ac:dyDescent="0.15">
      <c r="A46" t="str">
        <f>IF(申込一覧表!D50="","",申込一覧表!AA50)</f>
        <v/>
      </c>
      <c r="B46">
        <v>0</v>
      </c>
      <c r="C46" t="str">
        <f>申込一覧表!AG50</f>
        <v xml:space="preserve">  </v>
      </c>
      <c r="D46" t="str">
        <f>申込一覧表!AF50</f>
        <v xml:space="preserve"> </v>
      </c>
      <c r="E46" s="104">
        <f>申込一覧表!B50</f>
        <v>0</v>
      </c>
      <c r="F46" t="str">
        <f>申込一覧表!P50</f>
        <v/>
      </c>
      <c r="G46" t="str">
        <f>申込一覧表!AD50</f>
        <v/>
      </c>
      <c r="H46" t="str">
        <f>申込一覧表!BC50</f>
        <v/>
      </c>
      <c r="I46" t="str">
        <f>申込一覧表!BD50</f>
        <v/>
      </c>
      <c r="K46">
        <f>申込一覧表!AQ50</f>
        <v>0</v>
      </c>
      <c r="L46" s="45" t="str">
        <f>申込書!$AB$4</f>
        <v/>
      </c>
    </row>
    <row r="47" spans="1:12" x14ac:dyDescent="0.15">
      <c r="A47" t="str">
        <f>IF(申込一覧表!D51="","",申込一覧表!AA51)</f>
        <v/>
      </c>
      <c r="B47">
        <v>0</v>
      </c>
      <c r="C47" t="str">
        <f>申込一覧表!AG51</f>
        <v xml:space="preserve">  </v>
      </c>
      <c r="D47" t="str">
        <f>申込一覧表!AF51</f>
        <v xml:space="preserve"> </v>
      </c>
      <c r="E47" s="104">
        <f>申込一覧表!B51</f>
        <v>0</v>
      </c>
      <c r="F47" t="str">
        <f>申込一覧表!P51</f>
        <v/>
      </c>
      <c r="G47" t="str">
        <f>申込一覧表!AD51</f>
        <v/>
      </c>
      <c r="H47" t="str">
        <f>申込一覧表!BC51</f>
        <v/>
      </c>
      <c r="I47" t="str">
        <f>申込一覧表!BD51</f>
        <v/>
      </c>
      <c r="K47">
        <f>申込一覧表!AQ51</f>
        <v>0</v>
      </c>
      <c r="L47" s="45" t="str">
        <f>申込書!$AB$4</f>
        <v/>
      </c>
    </row>
    <row r="48" spans="1:12" x14ac:dyDescent="0.15">
      <c r="A48" t="str">
        <f>IF(申込一覧表!D52="","",申込一覧表!AA52)</f>
        <v/>
      </c>
      <c r="B48">
        <v>0</v>
      </c>
      <c r="C48" t="str">
        <f>申込一覧表!AG52</f>
        <v xml:space="preserve">  </v>
      </c>
      <c r="D48" t="str">
        <f>申込一覧表!AF52</f>
        <v xml:space="preserve"> </v>
      </c>
      <c r="E48" s="104">
        <f>申込一覧表!B52</f>
        <v>0</v>
      </c>
      <c r="F48" t="str">
        <f>申込一覧表!P52</f>
        <v/>
      </c>
      <c r="G48" t="str">
        <f>申込一覧表!AD52</f>
        <v/>
      </c>
      <c r="H48" t="str">
        <f>申込一覧表!BC52</f>
        <v/>
      </c>
      <c r="I48" t="str">
        <f>申込一覧表!BD52</f>
        <v/>
      </c>
      <c r="K48">
        <f>申込一覧表!AQ52</f>
        <v>0</v>
      </c>
      <c r="L48" s="45" t="str">
        <f>申込書!$AB$4</f>
        <v/>
      </c>
    </row>
    <row r="49" spans="1:12" x14ac:dyDescent="0.15">
      <c r="A49" t="str">
        <f>IF(申込一覧表!D53="","",申込一覧表!AA53)</f>
        <v/>
      </c>
      <c r="B49">
        <v>0</v>
      </c>
      <c r="C49" t="str">
        <f>申込一覧表!AG53</f>
        <v xml:space="preserve">  </v>
      </c>
      <c r="D49" t="str">
        <f>申込一覧表!AF53</f>
        <v xml:space="preserve"> </v>
      </c>
      <c r="E49" s="104">
        <f>申込一覧表!B53</f>
        <v>0</v>
      </c>
      <c r="F49" t="str">
        <f>申込一覧表!P53</f>
        <v/>
      </c>
      <c r="G49" t="str">
        <f>申込一覧表!AD53</f>
        <v/>
      </c>
      <c r="H49" t="str">
        <f>申込一覧表!BC53</f>
        <v/>
      </c>
      <c r="I49" t="str">
        <f>申込一覧表!BD53</f>
        <v/>
      </c>
      <c r="K49">
        <f>申込一覧表!AQ53</f>
        <v>0</v>
      </c>
      <c r="L49" s="45" t="str">
        <f>申込書!$AB$4</f>
        <v/>
      </c>
    </row>
    <row r="50" spans="1:12" x14ac:dyDescent="0.15">
      <c r="A50" t="str">
        <f>IF(申込一覧表!D54="","",申込一覧表!AA54)</f>
        <v/>
      </c>
      <c r="B50">
        <v>0</v>
      </c>
      <c r="C50" t="str">
        <f>申込一覧表!AG54</f>
        <v xml:space="preserve">  </v>
      </c>
      <c r="D50" t="str">
        <f>申込一覧表!AF54</f>
        <v xml:space="preserve"> </v>
      </c>
      <c r="E50" s="104">
        <f>申込一覧表!B54</f>
        <v>0</v>
      </c>
      <c r="F50" t="str">
        <f>申込一覧表!P54</f>
        <v/>
      </c>
      <c r="G50" t="str">
        <f>申込一覧表!AD54</f>
        <v/>
      </c>
      <c r="H50" t="str">
        <f>申込一覧表!BC54</f>
        <v/>
      </c>
      <c r="I50" t="str">
        <f>申込一覧表!BD54</f>
        <v/>
      </c>
      <c r="K50">
        <f>申込一覧表!AQ54</f>
        <v>0</v>
      </c>
      <c r="L50" s="45" t="str">
        <f>申込書!$AB$4</f>
        <v/>
      </c>
    </row>
    <row r="51" spans="1:12" x14ac:dyDescent="0.15">
      <c r="A51" t="str">
        <f>IF(申込一覧表!D55="","",申込一覧表!AA55)</f>
        <v/>
      </c>
      <c r="B51">
        <v>0</v>
      </c>
      <c r="C51" t="str">
        <f>申込一覧表!AG55</f>
        <v xml:space="preserve">  </v>
      </c>
      <c r="D51" t="str">
        <f>申込一覧表!AF55</f>
        <v xml:space="preserve"> </v>
      </c>
      <c r="E51" s="104">
        <f>申込一覧表!B55</f>
        <v>0</v>
      </c>
      <c r="F51" t="str">
        <f>申込一覧表!P55</f>
        <v/>
      </c>
      <c r="G51" t="str">
        <f>申込一覧表!AD55</f>
        <v/>
      </c>
      <c r="H51" t="str">
        <f>申込一覧表!BC55</f>
        <v/>
      </c>
      <c r="I51" t="str">
        <f>申込一覧表!BD55</f>
        <v/>
      </c>
      <c r="K51">
        <f>申込一覧表!AQ55</f>
        <v>0</v>
      </c>
      <c r="L51" s="45" t="str">
        <f>申込書!$AB$4</f>
        <v/>
      </c>
    </row>
    <row r="52" spans="1:12" x14ac:dyDescent="0.15">
      <c r="A52" t="str">
        <f>IF(申込一覧表!D56="","",申込一覧表!AA56)</f>
        <v/>
      </c>
      <c r="B52">
        <v>0</v>
      </c>
      <c r="C52" t="str">
        <f>申込一覧表!AG56</f>
        <v xml:space="preserve">  </v>
      </c>
      <c r="D52" t="str">
        <f>申込一覧表!AF56</f>
        <v xml:space="preserve"> </v>
      </c>
      <c r="E52" s="104">
        <f>申込一覧表!B56</f>
        <v>0</v>
      </c>
      <c r="F52" t="str">
        <f>申込一覧表!P56</f>
        <v/>
      </c>
      <c r="G52" t="str">
        <f>申込一覧表!AD56</f>
        <v/>
      </c>
      <c r="H52" t="str">
        <f>申込一覧表!BC56</f>
        <v/>
      </c>
      <c r="I52" t="str">
        <f>申込一覧表!BD56</f>
        <v/>
      </c>
      <c r="K52">
        <f>申込一覧表!AQ56</f>
        <v>0</v>
      </c>
      <c r="L52" s="45" t="str">
        <f>申込書!$AB$4</f>
        <v/>
      </c>
    </row>
    <row r="53" spans="1:12" x14ac:dyDescent="0.15">
      <c r="A53" t="str">
        <f>IF(申込一覧表!D57="","",申込一覧表!AA57)</f>
        <v/>
      </c>
      <c r="B53">
        <v>0</v>
      </c>
      <c r="C53" t="str">
        <f>申込一覧表!AG57</f>
        <v xml:space="preserve">  </v>
      </c>
      <c r="D53" t="str">
        <f>申込一覧表!AF57</f>
        <v xml:space="preserve"> </v>
      </c>
      <c r="E53" s="104">
        <f>申込一覧表!B57</f>
        <v>0</v>
      </c>
      <c r="F53" t="str">
        <f>申込一覧表!P57</f>
        <v/>
      </c>
      <c r="G53" t="str">
        <f>申込一覧表!AD57</f>
        <v/>
      </c>
      <c r="H53" t="str">
        <f>申込一覧表!BC57</f>
        <v/>
      </c>
      <c r="I53" t="str">
        <f>申込一覧表!BD57</f>
        <v/>
      </c>
      <c r="K53">
        <f>申込一覧表!AQ57</f>
        <v>0</v>
      </c>
      <c r="L53" s="45" t="str">
        <f>申込書!$AB$4</f>
        <v/>
      </c>
    </row>
    <row r="54" spans="1:12" x14ac:dyDescent="0.15">
      <c r="A54" t="str">
        <f>IF(申込一覧表!D58="","",申込一覧表!AA58)</f>
        <v/>
      </c>
      <c r="B54">
        <v>0</v>
      </c>
      <c r="C54" t="str">
        <f>申込一覧表!AG58</f>
        <v xml:space="preserve">  </v>
      </c>
      <c r="D54" t="str">
        <f>申込一覧表!AF58</f>
        <v xml:space="preserve"> </v>
      </c>
      <c r="E54" s="104">
        <f>申込一覧表!B58</f>
        <v>0</v>
      </c>
      <c r="F54" t="str">
        <f>申込一覧表!P58</f>
        <v/>
      </c>
      <c r="G54" t="str">
        <f>申込一覧表!AD58</f>
        <v/>
      </c>
      <c r="H54" t="str">
        <f>申込一覧表!BC58</f>
        <v/>
      </c>
      <c r="I54" t="str">
        <f>申込一覧表!BD58</f>
        <v/>
      </c>
      <c r="K54">
        <f>申込一覧表!AQ58</f>
        <v>0</v>
      </c>
      <c r="L54" s="45" t="str">
        <f>申込書!$AB$4</f>
        <v/>
      </c>
    </row>
    <row r="55" spans="1:12" x14ac:dyDescent="0.15">
      <c r="A55" t="str">
        <f>IF(申込一覧表!D59="","",申込一覧表!AA59)</f>
        <v/>
      </c>
      <c r="B55">
        <v>0</v>
      </c>
      <c r="C55" t="str">
        <f>申込一覧表!AG59</f>
        <v xml:space="preserve">  </v>
      </c>
      <c r="D55" t="str">
        <f>申込一覧表!AF59</f>
        <v xml:space="preserve"> </v>
      </c>
      <c r="E55" s="104">
        <f>申込一覧表!B59</f>
        <v>0</v>
      </c>
      <c r="F55" t="str">
        <f>申込一覧表!P59</f>
        <v/>
      </c>
      <c r="G55" t="str">
        <f>申込一覧表!AD59</f>
        <v/>
      </c>
      <c r="H55" t="str">
        <f>申込一覧表!BC59</f>
        <v/>
      </c>
      <c r="I55" t="str">
        <f>申込一覧表!BD59</f>
        <v/>
      </c>
      <c r="K55">
        <f>申込一覧表!AQ59</f>
        <v>0</v>
      </c>
      <c r="L55" s="45" t="str">
        <f>申込書!$AB$4</f>
        <v/>
      </c>
    </row>
    <row r="56" spans="1:12" x14ac:dyDescent="0.15">
      <c r="A56" t="str">
        <f>IF(申込一覧表!D60="","",申込一覧表!AA60)</f>
        <v/>
      </c>
      <c r="B56">
        <v>0</v>
      </c>
      <c r="C56" t="str">
        <f>申込一覧表!AG60</f>
        <v xml:space="preserve">  </v>
      </c>
      <c r="D56" t="str">
        <f>申込一覧表!AF60</f>
        <v xml:space="preserve"> </v>
      </c>
      <c r="E56" s="104">
        <f>申込一覧表!B60</f>
        <v>0</v>
      </c>
      <c r="F56" t="str">
        <f>申込一覧表!P60</f>
        <v/>
      </c>
      <c r="G56" t="str">
        <f>申込一覧表!AD60</f>
        <v/>
      </c>
      <c r="H56" t="str">
        <f>申込一覧表!BC60</f>
        <v/>
      </c>
      <c r="I56" t="str">
        <f>申込一覧表!BD60</f>
        <v/>
      </c>
      <c r="K56">
        <f>申込一覧表!AQ60</f>
        <v>0</v>
      </c>
      <c r="L56" s="45" t="str">
        <f>申込書!$AB$4</f>
        <v/>
      </c>
    </row>
    <row r="57" spans="1:12" x14ac:dyDescent="0.15">
      <c r="A57" t="str">
        <f>IF(申込一覧表!D61="","",申込一覧表!AA61)</f>
        <v/>
      </c>
      <c r="B57">
        <v>0</v>
      </c>
      <c r="C57" t="str">
        <f>申込一覧表!AG61</f>
        <v xml:space="preserve">  </v>
      </c>
      <c r="D57" t="str">
        <f>申込一覧表!AF61</f>
        <v xml:space="preserve"> </v>
      </c>
      <c r="E57" s="104">
        <f>申込一覧表!B61</f>
        <v>0</v>
      </c>
      <c r="F57" t="str">
        <f>申込一覧表!P61</f>
        <v/>
      </c>
      <c r="G57" t="str">
        <f>申込一覧表!AD61</f>
        <v/>
      </c>
      <c r="H57" t="str">
        <f>申込一覧表!BC61</f>
        <v/>
      </c>
      <c r="I57" t="str">
        <f>申込一覧表!BD61</f>
        <v/>
      </c>
      <c r="K57">
        <f>申込一覧表!AQ61</f>
        <v>0</v>
      </c>
      <c r="L57" s="45" t="str">
        <f>申込書!$AB$4</f>
        <v/>
      </c>
    </row>
    <row r="58" spans="1:12" x14ac:dyDescent="0.15">
      <c r="A58" t="str">
        <f>IF(申込一覧表!D62="","",申込一覧表!AA62)</f>
        <v/>
      </c>
      <c r="B58">
        <v>0</v>
      </c>
      <c r="C58" t="str">
        <f>申込一覧表!AG62</f>
        <v xml:space="preserve">  </v>
      </c>
      <c r="D58" t="str">
        <f>申込一覧表!AF62</f>
        <v xml:space="preserve"> </v>
      </c>
      <c r="E58" s="104">
        <f>申込一覧表!B62</f>
        <v>0</v>
      </c>
      <c r="F58" t="str">
        <f>申込一覧表!P62</f>
        <v/>
      </c>
      <c r="G58" t="str">
        <f>申込一覧表!AD62</f>
        <v/>
      </c>
      <c r="H58" t="str">
        <f>申込一覧表!BC62</f>
        <v/>
      </c>
      <c r="I58" t="str">
        <f>申込一覧表!BD62</f>
        <v/>
      </c>
      <c r="K58">
        <f>申込一覧表!AQ62</f>
        <v>0</v>
      </c>
      <c r="L58" s="45" t="str">
        <f>申込書!$AB$4</f>
        <v/>
      </c>
    </row>
    <row r="59" spans="1:12" x14ac:dyDescent="0.15">
      <c r="A59" t="str">
        <f>IF(申込一覧表!D63="","",申込一覧表!AA63)</f>
        <v/>
      </c>
      <c r="B59">
        <v>0</v>
      </c>
      <c r="C59" t="str">
        <f>申込一覧表!AG63</f>
        <v xml:space="preserve">  </v>
      </c>
      <c r="D59" t="str">
        <f>申込一覧表!AF63</f>
        <v xml:space="preserve"> </v>
      </c>
      <c r="E59" s="104">
        <f>申込一覧表!B63</f>
        <v>0</v>
      </c>
      <c r="F59" t="str">
        <f>申込一覧表!P63</f>
        <v/>
      </c>
      <c r="G59" t="str">
        <f>申込一覧表!AD63</f>
        <v/>
      </c>
      <c r="H59" t="str">
        <f>申込一覧表!BC63</f>
        <v/>
      </c>
      <c r="I59" t="str">
        <f>申込一覧表!BD63</f>
        <v/>
      </c>
      <c r="K59">
        <f>申込一覧表!AQ63</f>
        <v>0</v>
      </c>
      <c r="L59" s="45" t="str">
        <f>申込書!$AB$4</f>
        <v/>
      </c>
    </row>
    <row r="60" spans="1:12" x14ac:dyDescent="0.15">
      <c r="A60" t="str">
        <f>IF(申込一覧表!D64="","",申込一覧表!AA64)</f>
        <v/>
      </c>
      <c r="B60">
        <v>0</v>
      </c>
      <c r="C60" t="str">
        <f>申込一覧表!AG64</f>
        <v xml:space="preserve">  </v>
      </c>
      <c r="D60" t="str">
        <f>申込一覧表!AF64</f>
        <v xml:space="preserve"> </v>
      </c>
      <c r="E60" s="104">
        <f>申込一覧表!B64</f>
        <v>0</v>
      </c>
      <c r="F60" t="str">
        <f>申込一覧表!P64</f>
        <v/>
      </c>
      <c r="G60" t="str">
        <f>申込一覧表!AD64</f>
        <v/>
      </c>
      <c r="H60" t="str">
        <f>申込一覧表!BC64</f>
        <v/>
      </c>
      <c r="I60" t="str">
        <f>申込一覧表!BD64</f>
        <v/>
      </c>
      <c r="K60">
        <f>申込一覧表!AQ64</f>
        <v>0</v>
      </c>
      <c r="L60" s="45" t="str">
        <f>申込書!$AB$4</f>
        <v/>
      </c>
    </row>
    <row r="61" spans="1:12" x14ac:dyDescent="0.15">
      <c r="A61" s="105" t="str">
        <f>IF(申込一覧表!D65="","",申込一覧表!AA65)</f>
        <v/>
      </c>
      <c r="B61" s="105">
        <v>0</v>
      </c>
      <c r="C61" s="105" t="str">
        <f>申込一覧表!AG65</f>
        <v xml:space="preserve">  </v>
      </c>
      <c r="D61" s="105" t="str">
        <f>申込一覧表!AF65</f>
        <v xml:space="preserve"> </v>
      </c>
      <c r="E61" s="106">
        <f>申込一覧表!B65</f>
        <v>0</v>
      </c>
      <c r="F61" s="105" t="str">
        <f>申込一覧表!P65</f>
        <v/>
      </c>
      <c r="G61" s="105" t="str">
        <f>申込一覧表!AD65</f>
        <v/>
      </c>
      <c r="H61" s="105" t="str">
        <f>申込一覧表!BC65</f>
        <v/>
      </c>
      <c r="I61" s="105" t="str">
        <f>申込一覧表!BD65</f>
        <v/>
      </c>
      <c r="J61" s="105"/>
      <c r="K61" s="105">
        <f>申込一覧表!AQ65</f>
        <v>0</v>
      </c>
      <c r="L61" s="110" t="str">
        <f>申込書!$AB$4</f>
        <v/>
      </c>
    </row>
    <row r="62" spans="1:12" x14ac:dyDescent="0.15">
      <c r="A62" t="str">
        <f>IF(申込一覧表!D66="","",申込一覧表!AA66)</f>
        <v/>
      </c>
      <c r="C62" t="str">
        <f>IF(A62="","",申込一覧表!AG66)</f>
        <v/>
      </c>
      <c r="D62" t="str">
        <f>IF(A62="","",申込一覧表!AF66)</f>
        <v/>
      </c>
      <c r="E62" s="104" t="str">
        <f>IF(A62="","",申込一覧表!B66)</f>
        <v/>
      </c>
      <c r="F62" t="str">
        <f>IF(A62="","",申込一覧表!P66)</f>
        <v/>
      </c>
      <c r="G62" t="str">
        <f>IF(A62="","",申込一覧表!AD66)</f>
        <v/>
      </c>
      <c r="H62" t="str">
        <f>申込一覧表!BC66</f>
        <v/>
      </c>
      <c r="I62" t="str">
        <f>申込一覧表!BD66</f>
        <v/>
      </c>
      <c r="K62" t="str">
        <f>IF(A62="","",申込一覧表!AQ66)</f>
        <v/>
      </c>
      <c r="L62" t="str">
        <f>IF(A62="","",申込書!$AB$4)</f>
        <v/>
      </c>
    </row>
    <row r="63" spans="1:12" x14ac:dyDescent="0.15">
      <c r="A63" s="105" t="str">
        <f>IF(申込一覧表!D67="","",申込一覧表!AA67)</f>
        <v/>
      </c>
      <c r="B63" s="105"/>
      <c r="C63" s="105" t="str">
        <f>IF(A63="","",申込一覧表!AG67)</f>
        <v/>
      </c>
      <c r="D63" s="105" t="str">
        <f>IF(A63="","",申込一覧表!AF67)</f>
        <v/>
      </c>
      <c r="E63" s="106" t="str">
        <f>IF(A63="","",申込一覧表!B67)</f>
        <v/>
      </c>
      <c r="F63" s="105" t="str">
        <f>IF(A63="","",申込一覧表!P67)</f>
        <v/>
      </c>
      <c r="G63" s="105" t="str">
        <f>IF(A63="","",申込一覧表!AD67)</f>
        <v/>
      </c>
      <c r="H63" s="105" t="str">
        <f>申込一覧表!BC67</f>
        <v/>
      </c>
      <c r="I63" s="105" t="str">
        <f>申込一覧表!BD67</f>
        <v/>
      </c>
      <c r="J63" s="105"/>
      <c r="K63" s="105" t="str">
        <f>IF(A63="","",申込一覧表!AQ67)</f>
        <v/>
      </c>
      <c r="L63" s="105" t="str">
        <f>IF(A63="","",申込書!$AB$4)</f>
        <v/>
      </c>
    </row>
    <row r="64" spans="1:12" x14ac:dyDescent="0.15">
      <c r="A64" t="str">
        <f>IF(申込一覧表!D68="","",申込一覧表!AA68)</f>
        <v/>
      </c>
      <c r="B64">
        <v>5</v>
      </c>
      <c r="C64" s="26" t="str">
        <f>申込一覧表!AG68</f>
        <v xml:space="preserve">  </v>
      </c>
      <c r="D64" s="26" t="str">
        <f>申込一覧表!AF68</f>
        <v xml:space="preserve"> </v>
      </c>
      <c r="E64" s="109">
        <f>申込一覧表!B68</f>
        <v>0</v>
      </c>
      <c r="F64" s="26" t="str">
        <f>申込一覧表!P68</f>
        <v/>
      </c>
      <c r="G64" s="26" t="str">
        <f>申込一覧表!AD68</f>
        <v/>
      </c>
      <c r="H64" t="str">
        <f>申込一覧表!BC68</f>
        <v/>
      </c>
      <c r="I64" t="str">
        <f>申込一覧表!BD68</f>
        <v/>
      </c>
      <c r="K64" s="26">
        <f>申込一覧表!AQ68</f>
        <v>0</v>
      </c>
      <c r="L64" s="111" t="str">
        <f>申込書!$AB$4</f>
        <v/>
      </c>
    </row>
    <row r="65" spans="1:12" x14ac:dyDescent="0.15">
      <c r="A65" t="str">
        <f>IF(申込一覧表!D69="","",申込一覧表!AA69)</f>
        <v/>
      </c>
      <c r="B65">
        <v>5</v>
      </c>
      <c r="C65" t="str">
        <f>申込一覧表!AG69</f>
        <v xml:space="preserve">  </v>
      </c>
      <c r="D65" t="str">
        <f>申込一覧表!AF69</f>
        <v xml:space="preserve"> </v>
      </c>
      <c r="E65" s="104">
        <f>申込一覧表!B69</f>
        <v>0</v>
      </c>
      <c r="F65" t="str">
        <f>申込一覧表!P69</f>
        <v/>
      </c>
      <c r="G65" t="str">
        <f>申込一覧表!AD69</f>
        <v/>
      </c>
      <c r="H65" t="str">
        <f>申込一覧表!BC69</f>
        <v/>
      </c>
      <c r="I65" t="str">
        <f>申込一覧表!BD69</f>
        <v/>
      </c>
      <c r="K65">
        <f>申込一覧表!AQ69</f>
        <v>0</v>
      </c>
      <c r="L65" s="45" t="str">
        <f>申込書!$AB$4</f>
        <v/>
      </c>
    </row>
    <row r="66" spans="1:12" x14ac:dyDescent="0.15">
      <c r="A66" t="str">
        <f>IF(申込一覧表!D70="","",申込一覧表!AA70)</f>
        <v/>
      </c>
      <c r="B66">
        <v>5</v>
      </c>
      <c r="C66" t="str">
        <f>申込一覧表!AG70</f>
        <v xml:space="preserve">  </v>
      </c>
      <c r="D66" t="str">
        <f>申込一覧表!AF70</f>
        <v xml:space="preserve"> </v>
      </c>
      <c r="E66" s="104">
        <f>申込一覧表!B70</f>
        <v>0</v>
      </c>
      <c r="F66" t="str">
        <f>申込一覧表!P70</f>
        <v/>
      </c>
      <c r="G66" t="str">
        <f>申込一覧表!AD70</f>
        <v/>
      </c>
      <c r="H66" t="str">
        <f>申込一覧表!BC70</f>
        <v/>
      </c>
      <c r="I66" t="str">
        <f>申込一覧表!BD70</f>
        <v/>
      </c>
      <c r="K66">
        <f>申込一覧表!AQ70</f>
        <v>0</v>
      </c>
      <c r="L66" s="45" t="str">
        <f>申込書!$AB$4</f>
        <v/>
      </c>
    </row>
    <row r="67" spans="1:12" x14ac:dyDescent="0.15">
      <c r="A67" t="str">
        <f>IF(申込一覧表!D71="","",申込一覧表!AA71)</f>
        <v/>
      </c>
      <c r="B67">
        <v>5</v>
      </c>
      <c r="C67" t="str">
        <f>申込一覧表!AG71</f>
        <v xml:space="preserve">  </v>
      </c>
      <c r="D67" t="str">
        <f>申込一覧表!AF71</f>
        <v xml:space="preserve"> </v>
      </c>
      <c r="E67" s="104">
        <f>申込一覧表!B71</f>
        <v>0</v>
      </c>
      <c r="F67" t="str">
        <f>申込一覧表!P71</f>
        <v/>
      </c>
      <c r="G67" t="str">
        <f>申込一覧表!AD71</f>
        <v/>
      </c>
      <c r="H67" t="str">
        <f>申込一覧表!BC71</f>
        <v/>
      </c>
      <c r="I67" t="str">
        <f>申込一覧表!BD71</f>
        <v/>
      </c>
      <c r="K67">
        <f>申込一覧表!AQ71</f>
        <v>0</v>
      </c>
      <c r="L67" s="45" t="str">
        <f>申込書!$AB$4</f>
        <v/>
      </c>
    </row>
    <row r="68" spans="1:12" x14ac:dyDescent="0.15">
      <c r="A68" t="str">
        <f>IF(申込一覧表!D72="","",申込一覧表!AA72)</f>
        <v/>
      </c>
      <c r="B68">
        <v>5</v>
      </c>
      <c r="C68" t="str">
        <f>申込一覧表!AG72</f>
        <v xml:space="preserve">  </v>
      </c>
      <c r="D68" t="str">
        <f>申込一覧表!AF72</f>
        <v xml:space="preserve"> </v>
      </c>
      <c r="E68" s="104">
        <f>申込一覧表!B72</f>
        <v>0</v>
      </c>
      <c r="F68" t="str">
        <f>申込一覧表!P72</f>
        <v/>
      </c>
      <c r="G68" t="str">
        <f>申込一覧表!AD72</f>
        <v/>
      </c>
      <c r="H68" t="str">
        <f>申込一覧表!BC72</f>
        <v/>
      </c>
      <c r="I68" t="str">
        <f>申込一覧表!BD72</f>
        <v/>
      </c>
      <c r="K68">
        <f>申込一覧表!AQ72</f>
        <v>0</v>
      </c>
      <c r="L68" s="45" t="str">
        <f>申込書!$AB$4</f>
        <v/>
      </c>
    </row>
    <row r="69" spans="1:12" x14ac:dyDescent="0.15">
      <c r="A69" t="str">
        <f>IF(申込一覧表!D73="","",申込一覧表!AA73)</f>
        <v/>
      </c>
      <c r="B69">
        <v>5</v>
      </c>
      <c r="C69" t="str">
        <f>申込一覧表!AG73</f>
        <v xml:space="preserve">  </v>
      </c>
      <c r="D69" t="str">
        <f>申込一覧表!AF73</f>
        <v xml:space="preserve"> </v>
      </c>
      <c r="E69" s="104">
        <f>申込一覧表!B73</f>
        <v>0</v>
      </c>
      <c r="F69" t="str">
        <f>申込一覧表!P73</f>
        <v/>
      </c>
      <c r="G69" t="str">
        <f>申込一覧表!AD73</f>
        <v/>
      </c>
      <c r="H69" t="str">
        <f>申込一覧表!BC73</f>
        <v/>
      </c>
      <c r="I69" t="str">
        <f>申込一覧表!BD73</f>
        <v/>
      </c>
      <c r="K69">
        <f>申込一覧表!AQ73</f>
        <v>0</v>
      </c>
      <c r="L69" s="45" t="str">
        <f>申込書!$AB$4</f>
        <v/>
      </c>
    </row>
    <row r="70" spans="1:12" x14ac:dyDescent="0.15">
      <c r="A70" t="str">
        <f>IF(申込一覧表!D74="","",申込一覧表!AA74)</f>
        <v/>
      </c>
      <c r="B70">
        <v>5</v>
      </c>
      <c r="C70" t="str">
        <f>申込一覧表!AG74</f>
        <v xml:space="preserve">  </v>
      </c>
      <c r="D70" t="str">
        <f>申込一覧表!AF74</f>
        <v xml:space="preserve"> </v>
      </c>
      <c r="E70" s="104">
        <f>申込一覧表!B74</f>
        <v>0</v>
      </c>
      <c r="F70" t="str">
        <f>申込一覧表!P74</f>
        <v/>
      </c>
      <c r="G70" t="str">
        <f>申込一覧表!AD74</f>
        <v/>
      </c>
      <c r="H70" t="str">
        <f>申込一覧表!BC74</f>
        <v/>
      </c>
      <c r="I70" t="str">
        <f>申込一覧表!BD74</f>
        <v/>
      </c>
      <c r="K70">
        <f>申込一覧表!AQ74</f>
        <v>0</v>
      </c>
      <c r="L70" s="45" t="str">
        <f>申込書!$AB$4</f>
        <v/>
      </c>
    </row>
    <row r="71" spans="1:12" x14ac:dyDescent="0.15">
      <c r="A71" t="str">
        <f>IF(申込一覧表!D75="","",申込一覧表!AA75)</f>
        <v/>
      </c>
      <c r="B71">
        <v>5</v>
      </c>
      <c r="C71" t="str">
        <f>申込一覧表!AG75</f>
        <v xml:space="preserve">  </v>
      </c>
      <c r="D71" t="str">
        <f>申込一覧表!AF75</f>
        <v xml:space="preserve"> </v>
      </c>
      <c r="E71" s="104">
        <f>申込一覧表!B75</f>
        <v>0</v>
      </c>
      <c r="F71" t="str">
        <f>申込一覧表!P75</f>
        <v/>
      </c>
      <c r="G71" t="str">
        <f>申込一覧表!AD75</f>
        <v/>
      </c>
      <c r="H71" t="str">
        <f>申込一覧表!BC75</f>
        <v/>
      </c>
      <c r="I71" t="str">
        <f>申込一覧表!BD75</f>
        <v/>
      </c>
      <c r="K71">
        <f>申込一覧表!AQ75</f>
        <v>0</v>
      </c>
      <c r="L71" s="45" t="str">
        <f>申込書!$AB$4</f>
        <v/>
      </c>
    </row>
    <row r="72" spans="1:12" x14ac:dyDescent="0.15">
      <c r="A72" t="str">
        <f>IF(申込一覧表!D76="","",申込一覧表!AA76)</f>
        <v/>
      </c>
      <c r="B72">
        <v>5</v>
      </c>
      <c r="C72" t="str">
        <f>申込一覧表!AG76</f>
        <v xml:space="preserve">  </v>
      </c>
      <c r="D72" t="str">
        <f>申込一覧表!AF76</f>
        <v xml:space="preserve"> </v>
      </c>
      <c r="E72" s="104">
        <f>申込一覧表!B76</f>
        <v>0</v>
      </c>
      <c r="F72" t="str">
        <f>申込一覧表!P76</f>
        <v/>
      </c>
      <c r="G72" t="str">
        <f>申込一覧表!AD76</f>
        <v/>
      </c>
      <c r="H72" t="str">
        <f>申込一覧表!BC76</f>
        <v/>
      </c>
      <c r="I72" t="str">
        <f>申込一覧表!BD76</f>
        <v/>
      </c>
      <c r="K72">
        <f>申込一覧表!AQ76</f>
        <v>0</v>
      </c>
      <c r="L72" s="45" t="str">
        <f>申込書!$AB$4</f>
        <v/>
      </c>
    </row>
    <row r="73" spans="1:12" x14ac:dyDescent="0.15">
      <c r="A73" t="str">
        <f>IF(申込一覧表!D77="","",申込一覧表!AA77)</f>
        <v/>
      </c>
      <c r="B73">
        <v>5</v>
      </c>
      <c r="C73" t="str">
        <f>申込一覧表!AG77</f>
        <v xml:space="preserve">  </v>
      </c>
      <c r="D73" t="str">
        <f>申込一覧表!AF77</f>
        <v xml:space="preserve"> </v>
      </c>
      <c r="E73" s="104">
        <f>申込一覧表!B77</f>
        <v>0</v>
      </c>
      <c r="F73" t="str">
        <f>申込一覧表!P77</f>
        <v/>
      </c>
      <c r="G73" t="str">
        <f>申込一覧表!AD77</f>
        <v/>
      </c>
      <c r="H73" t="str">
        <f>申込一覧表!BC77</f>
        <v/>
      </c>
      <c r="I73" t="str">
        <f>申込一覧表!BD77</f>
        <v/>
      </c>
      <c r="K73">
        <f>申込一覧表!AQ77</f>
        <v>0</v>
      </c>
      <c r="L73" s="45" t="str">
        <f>申込書!$AB$4</f>
        <v/>
      </c>
    </row>
    <row r="74" spans="1:12" x14ac:dyDescent="0.15">
      <c r="A74" t="str">
        <f>IF(申込一覧表!D78="","",申込一覧表!AA78)</f>
        <v/>
      </c>
      <c r="B74">
        <v>5</v>
      </c>
      <c r="C74" t="str">
        <f>申込一覧表!AG78</f>
        <v xml:space="preserve">  </v>
      </c>
      <c r="D74" t="str">
        <f>申込一覧表!AF78</f>
        <v xml:space="preserve"> </v>
      </c>
      <c r="E74" s="104">
        <f>申込一覧表!B78</f>
        <v>0</v>
      </c>
      <c r="F74" t="str">
        <f>申込一覧表!P78</f>
        <v/>
      </c>
      <c r="G74" t="str">
        <f>申込一覧表!AD78</f>
        <v/>
      </c>
      <c r="H74" t="str">
        <f>申込一覧表!BC78</f>
        <v/>
      </c>
      <c r="I74" t="str">
        <f>申込一覧表!BD78</f>
        <v/>
      </c>
      <c r="K74">
        <f>申込一覧表!AQ78</f>
        <v>0</v>
      </c>
      <c r="L74" s="45" t="str">
        <f>申込書!$AB$4</f>
        <v/>
      </c>
    </row>
    <row r="75" spans="1:12" x14ac:dyDescent="0.15">
      <c r="A75" t="str">
        <f>IF(申込一覧表!D79="","",申込一覧表!AA79)</f>
        <v/>
      </c>
      <c r="B75">
        <v>5</v>
      </c>
      <c r="C75" t="str">
        <f>申込一覧表!AG79</f>
        <v xml:space="preserve">  </v>
      </c>
      <c r="D75" t="str">
        <f>申込一覧表!AF79</f>
        <v xml:space="preserve"> </v>
      </c>
      <c r="E75" s="104">
        <f>申込一覧表!B79</f>
        <v>0</v>
      </c>
      <c r="F75" t="str">
        <f>申込一覧表!P79</f>
        <v/>
      </c>
      <c r="G75" t="str">
        <f>申込一覧表!AD79</f>
        <v/>
      </c>
      <c r="H75" t="str">
        <f>申込一覧表!BC79</f>
        <v/>
      </c>
      <c r="I75" t="str">
        <f>申込一覧表!BD79</f>
        <v/>
      </c>
      <c r="K75">
        <f>申込一覧表!AQ79</f>
        <v>0</v>
      </c>
      <c r="L75" s="45" t="str">
        <f>申込書!$AB$4</f>
        <v/>
      </c>
    </row>
    <row r="76" spans="1:12" x14ac:dyDescent="0.15">
      <c r="A76" t="str">
        <f>IF(申込一覧表!D80="","",申込一覧表!AA80)</f>
        <v/>
      </c>
      <c r="B76">
        <v>5</v>
      </c>
      <c r="C76" t="str">
        <f>申込一覧表!AG80</f>
        <v xml:space="preserve">  </v>
      </c>
      <c r="D76" t="str">
        <f>申込一覧表!AF80</f>
        <v xml:space="preserve"> </v>
      </c>
      <c r="E76" s="104">
        <f>申込一覧表!B80</f>
        <v>0</v>
      </c>
      <c r="F76" t="str">
        <f>申込一覧表!P80</f>
        <v/>
      </c>
      <c r="G76" t="str">
        <f>申込一覧表!AD80</f>
        <v/>
      </c>
      <c r="H76" t="str">
        <f>申込一覧表!BC80</f>
        <v/>
      </c>
      <c r="I76" t="str">
        <f>申込一覧表!BD80</f>
        <v/>
      </c>
      <c r="K76">
        <f>申込一覧表!AQ80</f>
        <v>0</v>
      </c>
      <c r="L76" s="45" t="str">
        <f>申込書!$AB$4</f>
        <v/>
      </c>
    </row>
    <row r="77" spans="1:12" x14ac:dyDescent="0.15">
      <c r="A77" t="str">
        <f>IF(申込一覧表!D81="","",申込一覧表!AA81)</f>
        <v/>
      </c>
      <c r="B77">
        <v>5</v>
      </c>
      <c r="C77" t="str">
        <f>申込一覧表!AG81</f>
        <v xml:space="preserve">  </v>
      </c>
      <c r="D77" t="str">
        <f>申込一覧表!AF81</f>
        <v xml:space="preserve"> </v>
      </c>
      <c r="E77" s="104">
        <f>申込一覧表!B81</f>
        <v>0</v>
      </c>
      <c r="F77" t="str">
        <f>申込一覧表!P81</f>
        <v/>
      </c>
      <c r="G77" t="str">
        <f>申込一覧表!AD81</f>
        <v/>
      </c>
      <c r="H77" t="str">
        <f>申込一覧表!BC81</f>
        <v/>
      </c>
      <c r="I77" t="str">
        <f>申込一覧表!BD81</f>
        <v/>
      </c>
      <c r="K77">
        <f>申込一覧表!AQ81</f>
        <v>0</v>
      </c>
      <c r="L77" s="45" t="str">
        <f>申込書!$AB$4</f>
        <v/>
      </c>
    </row>
    <row r="78" spans="1:12" x14ac:dyDescent="0.15">
      <c r="A78" t="str">
        <f>IF(申込一覧表!D82="","",申込一覧表!AA82)</f>
        <v/>
      </c>
      <c r="B78">
        <v>5</v>
      </c>
      <c r="C78" t="str">
        <f>申込一覧表!AG82</f>
        <v xml:space="preserve">  </v>
      </c>
      <c r="D78" t="str">
        <f>申込一覧表!AF82</f>
        <v xml:space="preserve"> </v>
      </c>
      <c r="E78" s="104">
        <f>申込一覧表!B82</f>
        <v>0</v>
      </c>
      <c r="F78" t="str">
        <f>申込一覧表!P82</f>
        <v/>
      </c>
      <c r="G78" t="str">
        <f>申込一覧表!AD82</f>
        <v/>
      </c>
      <c r="H78" t="str">
        <f>申込一覧表!BC82</f>
        <v/>
      </c>
      <c r="I78" t="str">
        <f>申込一覧表!BD82</f>
        <v/>
      </c>
      <c r="K78">
        <f>申込一覧表!AQ82</f>
        <v>0</v>
      </c>
      <c r="L78" s="45" t="str">
        <f>申込書!$AB$4</f>
        <v/>
      </c>
    </row>
    <row r="79" spans="1:12" x14ac:dyDescent="0.15">
      <c r="A79" t="str">
        <f>IF(申込一覧表!D83="","",申込一覧表!AA83)</f>
        <v/>
      </c>
      <c r="B79">
        <v>5</v>
      </c>
      <c r="C79" t="str">
        <f>申込一覧表!AG83</f>
        <v xml:space="preserve">  </v>
      </c>
      <c r="D79" t="str">
        <f>申込一覧表!AF83</f>
        <v xml:space="preserve"> </v>
      </c>
      <c r="E79" s="104">
        <f>申込一覧表!B83</f>
        <v>0</v>
      </c>
      <c r="F79" t="str">
        <f>申込一覧表!P83</f>
        <v/>
      </c>
      <c r="G79" t="str">
        <f>申込一覧表!AD83</f>
        <v/>
      </c>
      <c r="H79" t="str">
        <f>申込一覧表!BC83</f>
        <v/>
      </c>
      <c r="I79" t="str">
        <f>申込一覧表!BD83</f>
        <v/>
      </c>
      <c r="K79">
        <f>申込一覧表!AQ83</f>
        <v>0</v>
      </c>
      <c r="L79" s="45" t="str">
        <f>申込書!$AB$4</f>
        <v/>
      </c>
    </row>
    <row r="80" spans="1:12" x14ac:dyDescent="0.15">
      <c r="A80" t="str">
        <f>IF(申込一覧表!D84="","",申込一覧表!AA84)</f>
        <v/>
      </c>
      <c r="B80">
        <v>5</v>
      </c>
      <c r="C80" t="str">
        <f>申込一覧表!AG84</f>
        <v xml:space="preserve">  </v>
      </c>
      <c r="D80" t="str">
        <f>申込一覧表!AF84</f>
        <v xml:space="preserve"> </v>
      </c>
      <c r="E80" s="104">
        <f>申込一覧表!B84</f>
        <v>0</v>
      </c>
      <c r="F80" t="str">
        <f>申込一覧表!P84</f>
        <v/>
      </c>
      <c r="G80" t="str">
        <f>申込一覧表!AD84</f>
        <v/>
      </c>
      <c r="H80" t="str">
        <f>申込一覧表!BC84</f>
        <v/>
      </c>
      <c r="I80" t="str">
        <f>申込一覧表!BD84</f>
        <v/>
      </c>
      <c r="K80">
        <f>申込一覧表!AQ84</f>
        <v>0</v>
      </c>
      <c r="L80" s="45" t="str">
        <f>申込書!$AB$4</f>
        <v/>
      </c>
    </row>
    <row r="81" spans="1:12" x14ac:dyDescent="0.15">
      <c r="A81" t="str">
        <f>IF(申込一覧表!D85="","",申込一覧表!AA85)</f>
        <v/>
      </c>
      <c r="B81">
        <v>5</v>
      </c>
      <c r="C81" t="str">
        <f>申込一覧表!AG85</f>
        <v xml:space="preserve">  </v>
      </c>
      <c r="D81" t="str">
        <f>申込一覧表!AF85</f>
        <v xml:space="preserve"> </v>
      </c>
      <c r="E81" s="104">
        <f>申込一覧表!B85</f>
        <v>0</v>
      </c>
      <c r="F81" t="str">
        <f>申込一覧表!P85</f>
        <v/>
      </c>
      <c r="G81" t="str">
        <f>申込一覧表!AD85</f>
        <v/>
      </c>
      <c r="H81" t="str">
        <f>申込一覧表!BC85</f>
        <v/>
      </c>
      <c r="I81" t="str">
        <f>申込一覧表!BD85</f>
        <v/>
      </c>
      <c r="K81">
        <f>申込一覧表!AQ85</f>
        <v>0</v>
      </c>
      <c r="L81" s="45" t="str">
        <f>申込書!$AB$4</f>
        <v/>
      </c>
    </row>
    <row r="82" spans="1:12" x14ac:dyDescent="0.15">
      <c r="A82" t="str">
        <f>IF(申込一覧表!D86="","",申込一覧表!AA86)</f>
        <v/>
      </c>
      <c r="B82">
        <v>5</v>
      </c>
      <c r="C82" t="str">
        <f>申込一覧表!AG86</f>
        <v xml:space="preserve">  </v>
      </c>
      <c r="D82" t="str">
        <f>申込一覧表!AF86</f>
        <v xml:space="preserve"> </v>
      </c>
      <c r="E82" s="104">
        <f>申込一覧表!B86</f>
        <v>0</v>
      </c>
      <c r="F82" t="str">
        <f>申込一覧表!P86</f>
        <v/>
      </c>
      <c r="G82" t="str">
        <f>申込一覧表!AD86</f>
        <v/>
      </c>
      <c r="H82" t="str">
        <f>申込一覧表!BC86</f>
        <v/>
      </c>
      <c r="I82" t="str">
        <f>申込一覧表!BD86</f>
        <v/>
      </c>
      <c r="K82">
        <f>申込一覧表!AQ86</f>
        <v>0</v>
      </c>
      <c r="L82" s="45" t="str">
        <f>申込書!$AB$4</f>
        <v/>
      </c>
    </row>
    <row r="83" spans="1:12" x14ac:dyDescent="0.15">
      <c r="A83" t="str">
        <f>IF(申込一覧表!D87="","",申込一覧表!AA87)</f>
        <v/>
      </c>
      <c r="B83">
        <v>5</v>
      </c>
      <c r="C83" t="str">
        <f>申込一覧表!AG87</f>
        <v xml:space="preserve">  </v>
      </c>
      <c r="D83" t="str">
        <f>申込一覧表!AF87</f>
        <v xml:space="preserve"> </v>
      </c>
      <c r="E83" s="104">
        <f>申込一覧表!B87</f>
        <v>0</v>
      </c>
      <c r="F83" t="str">
        <f>申込一覧表!P87</f>
        <v/>
      </c>
      <c r="G83" t="str">
        <f>申込一覧表!AD87</f>
        <v/>
      </c>
      <c r="H83" t="str">
        <f>申込一覧表!BC87</f>
        <v/>
      </c>
      <c r="I83" t="str">
        <f>申込一覧表!BD87</f>
        <v/>
      </c>
      <c r="K83">
        <f>申込一覧表!AQ87</f>
        <v>0</v>
      </c>
      <c r="L83" s="45" t="str">
        <f>申込書!$AB$4</f>
        <v/>
      </c>
    </row>
    <row r="84" spans="1:12" x14ac:dyDescent="0.15">
      <c r="A84" t="str">
        <f>IF(申込一覧表!D88="","",申込一覧表!AA88)</f>
        <v/>
      </c>
      <c r="B84">
        <v>5</v>
      </c>
      <c r="C84" t="str">
        <f>申込一覧表!AG88</f>
        <v xml:space="preserve">  </v>
      </c>
      <c r="D84" t="str">
        <f>申込一覧表!AF88</f>
        <v xml:space="preserve"> </v>
      </c>
      <c r="E84" s="104">
        <f>申込一覧表!B88</f>
        <v>0</v>
      </c>
      <c r="F84" t="str">
        <f>申込一覧表!P88</f>
        <v/>
      </c>
      <c r="G84" t="str">
        <f>申込一覧表!AD88</f>
        <v/>
      </c>
      <c r="H84" t="str">
        <f>申込一覧表!BC88</f>
        <v/>
      </c>
      <c r="I84" t="str">
        <f>申込一覧表!BD88</f>
        <v/>
      </c>
      <c r="K84">
        <f>申込一覧表!AQ88</f>
        <v>0</v>
      </c>
      <c r="L84" s="45" t="str">
        <f>申込書!$AB$4</f>
        <v/>
      </c>
    </row>
    <row r="85" spans="1:12" x14ac:dyDescent="0.15">
      <c r="A85" t="str">
        <f>IF(申込一覧表!D89="","",申込一覧表!AA89)</f>
        <v/>
      </c>
      <c r="B85">
        <v>5</v>
      </c>
      <c r="C85" t="str">
        <f>申込一覧表!AG89</f>
        <v xml:space="preserve">  </v>
      </c>
      <c r="D85" t="str">
        <f>申込一覧表!AF89</f>
        <v xml:space="preserve"> </v>
      </c>
      <c r="E85" s="104">
        <f>申込一覧表!B89</f>
        <v>0</v>
      </c>
      <c r="F85" t="str">
        <f>申込一覧表!P89</f>
        <v/>
      </c>
      <c r="G85" t="str">
        <f>申込一覧表!AD89</f>
        <v/>
      </c>
      <c r="H85" t="str">
        <f>申込一覧表!BC89</f>
        <v/>
      </c>
      <c r="I85" t="str">
        <f>申込一覧表!BD89</f>
        <v/>
      </c>
      <c r="K85">
        <f>申込一覧表!AQ89</f>
        <v>0</v>
      </c>
      <c r="L85" s="45" t="str">
        <f>申込書!$AB$4</f>
        <v/>
      </c>
    </row>
    <row r="86" spans="1:12" x14ac:dyDescent="0.15">
      <c r="A86" t="str">
        <f>IF(申込一覧表!D90="","",申込一覧表!AA90)</f>
        <v/>
      </c>
      <c r="B86">
        <v>5</v>
      </c>
      <c r="C86" t="str">
        <f>申込一覧表!AG90</f>
        <v xml:space="preserve">  </v>
      </c>
      <c r="D86" t="str">
        <f>申込一覧表!AF90</f>
        <v xml:space="preserve"> </v>
      </c>
      <c r="E86" s="104">
        <f>申込一覧表!B90</f>
        <v>0</v>
      </c>
      <c r="F86" t="str">
        <f>申込一覧表!P90</f>
        <v/>
      </c>
      <c r="G86" t="str">
        <f>申込一覧表!AD90</f>
        <v/>
      </c>
      <c r="H86" t="str">
        <f>申込一覧表!BC90</f>
        <v/>
      </c>
      <c r="I86" t="str">
        <f>申込一覧表!BD90</f>
        <v/>
      </c>
      <c r="K86">
        <f>申込一覧表!AQ90</f>
        <v>0</v>
      </c>
      <c r="L86" s="45" t="str">
        <f>申込書!$AB$4</f>
        <v/>
      </c>
    </row>
    <row r="87" spans="1:12" x14ac:dyDescent="0.15">
      <c r="A87" t="str">
        <f>IF(申込一覧表!D91="","",申込一覧表!AA91)</f>
        <v/>
      </c>
      <c r="B87">
        <v>5</v>
      </c>
      <c r="C87" t="str">
        <f>申込一覧表!AG91</f>
        <v xml:space="preserve">  </v>
      </c>
      <c r="D87" t="str">
        <f>申込一覧表!AF91</f>
        <v xml:space="preserve"> </v>
      </c>
      <c r="E87" s="104">
        <f>申込一覧表!B91</f>
        <v>0</v>
      </c>
      <c r="F87" t="str">
        <f>申込一覧表!P91</f>
        <v/>
      </c>
      <c r="G87" t="str">
        <f>申込一覧表!AD91</f>
        <v/>
      </c>
      <c r="H87" t="str">
        <f>申込一覧表!BC91</f>
        <v/>
      </c>
      <c r="I87" t="str">
        <f>申込一覧表!BD91</f>
        <v/>
      </c>
      <c r="K87">
        <f>申込一覧表!AQ91</f>
        <v>0</v>
      </c>
      <c r="L87" s="45" t="str">
        <f>申込書!$AB$4</f>
        <v/>
      </c>
    </row>
    <row r="88" spans="1:12" x14ac:dyDescent="0.15">
      <c r="A88" t="str">
        <f>IF(申込一覧表!D92="","",申込一覧表!AA92)</f>
        <v/>
      </c>
      <c r="B88">
        <v>5</v>
      </c>
      <c r="C88" t="str">
        <f>申込一覧表!AG92</f>
        <v xml:space="preserve">  </v>
      </c>
      <c r="D88" t="str">
        <f>申込一覧表!AF92</f>
        <v xml:space="preserve"> </v>
      </c>
      <c r="E88" s="104">
        <f>申込一覧表!B92</f>
        <v>0</v>
      </c>
      <c r="F88" t="str">
        <f>申込一覧表!P92</f>
        <v/>
      </c>
      <c r="G88" t="str">
        <f>申込一覧表!AD92</f>
        <v/>
      </c>
      <c r="H88" t="str">
        <f>申込一覧表!BC92</f>
        <v/>
      </c>
      <c r="I88" t="str">
        <f>申込一覧表!BD92</f>
        <v/>
      </c>
      <c r="K88">
        <f>申込一覧表!AQ92</f>
        <v>0</v>
      </c>
      <c r="L88" s="45" t="str">
        <f>申込書!$AB$4</f>
        <v/>
      </c>
    </row>
    <row r="89" spans="1:12" x14ac:dyDescent="0.15">
      <c r="A89" t="str">
        <f>IF(申込一覧表!D93="","",申込一覧表!AA93)</f>
        <v/>
      </c>
      <c r="B89">
        <v>5</v>
      </c>
      <c r="C89" t="str">
        <f>申込一覧表!AG93</f>
        <v xml:space="preserve">  </v>
      </c>
      <c r="D89" t="str">
        <f>申込一覧表!AF93</f>
        <v xml:space="preserve"> </v>
      </c>
      <c r="E89" s="104">
        <f>申込一覧表!B93</f>
        <v>0</v>
      </c>
      <c r="F89" t="str">
        <f>申込一覧表!P93</f>
        <v/>
      </c>
      <c r="G89" t="str">
        <f>申込一覧表!AD93</f>
        <v/>
      </c>
      <c r="H89" t="str">
        <f>申込一覧表!BC93</f>
        <v/>
      </c>
      <c r="I89" t="str">
        <f>申込一覧表!BD93</f>
        <v/>
      </c>
      <c r="K89">
        <f>申込一覧表!AQ93</f>
        <v>0</v>
      </c>
      <c r="L89" s="45" t="str">
        <f>申込書!$AB$4</f>
        <v/>
      </c>
    </row>
    <row r="90" spans="1:12" x14ac:dyDescent="0.15">
      <c r="A90" t="str">
        <f>IF(申込一覧表!D94="","",申込一覧表!AA94)</f>
        <v/>
      </c>
      <c r="B90">
        <v>5</v>
      </c>
      <c r="C90" t="str">
        <f>申込一覧表!AG94</f>
        <v xml:space="preserve">  </v>
      </c>
      <c r="D90" t="str">
        <f>申込一覧表!AF94</f>
        <v xml:space="preserve"> </v>
      </c>
      <c r="E90" s="104">
        <f>申込一覧表!B94</f>
        <v>0</v>
      </c>
      <c r="F90" t="str">
        <f>申込一覧表!P94</f>
        <v/>
      </c>
      <c r="G90" t="str">
        <f>申込一覧表!AD94</f>
        <v/>
      </c>
      <c r="H90" t="str">
        <f>申込一覧表!BC94</f>
        <v/>
      </c>
      <c r="I90" t="str">
        <f>申込一覧表!BD94</f>
        <v/>
      </c>
      <c r="K90">
        <f>申込一覧表!AQ94</f>
        <v>0</v>
      </c>
      <c r="L90" s="45" t="str">
        <f>申込書!$AB$4</f>
        <v/>
      </c>
    </row>
    <row r="91" spans="1:12" x14ac:dyDescent="0.15">
      <c r="A91" t="str">
        <f>IF(申込一覧表!D95="","",申込一覧表!AA95)</f>
        <v/>
      </c>
      <c r="B91">
        <v>5</v>
      </c>
      <c r="C91" t="str">
        <f>申込一覧表!AG95</f>
        <v xml:space="preserve">  </v>
      </c>
      <c r="D91" t="str">
        <f>申込一覧表!AF95</f>
        <v xml:space="preserve"> </v>
      </c>
      <c r="E91" s="104">
        <f>申込一覧表!B95</f>
        <v>0</v>
      </c>
      <c r="F91" t="str">
        <f>申込一覧表!P95</f>
        <v/>
      </c>
      <c r="G91" t="str">
        <f>申込一覧表!AD95</f>
        <v/>
      </c>
      <c r="H91" t="str">
        <f>申込一覧表!BC95</f>
        <v/>
      </c>
      <c r="I91" t="str">
        <f>申込一覧表!BD95</f>
        <v/>
      </c>
      <c r="K91">
        <f>申込一覧表!AQ95</f>
        <v>0</v>
      </c>
      <c r="L91" s="45" t="str">
        <f>申込書!$AB$4</f>
        <v/>
      </c>
    </row>
    <row r="92" spans="1:12" x14ac:dyDescent="0.15">
      <c r="A92" t="str">
        <f>IF(申込一覧表!D96="","",申込一覧表!AA96)</f>
        <v/>
      </c>
      <c r="B92">
        <v>5</v>
      </c>
      <c r="C92" t="str">
        <f>申込一覧表!AG96</f>
        <v xml:space="preserve">  </v>
      </c>
      <c r="D92" t="str">
        <f>申込一覧表!AF96</f>
        <v xml:space="preserve"> </v>
      </c>
      <c r="E92" s="104">
        <f>申込一覧表!B96</f>
        <v>0</v>
      </c>
      <c r="F92" t="str">
        <f>申込一覧表!P96</f>
        <v/>
      </c>
      <c r="G92" t="str">
        <f>申込一覧表!AD96</f>
        <v/>
      </c>
      <c r="H92" t="str">
        <f>申込一覧表!BC96</f>
        <v/>
      </c>
      <c r="I92" t="str">
        <f>申込一覧表!BD96</f>
        <v/>
      </c>
      <c r="K92">
        <f>申込一覧表!AQ96</f>
        <v>0</v>
      </c>
      <c r="L92" s="45" t="str">
        <f>申込書!$AB$4</f>
        <v/>
      </c>
    </row>
    <row r="93" spans="1:12" x14ac:dyDescent="0.15">
      <c r="A93" t="str">
        <f>IF(申込一覧表!D97="","",申込一覧表!AA97)</f>
        <v/>
      </c>
      <c r="B93">
        <v>5</v>
      </c>
      <c r="C93" t="str">
        <f>申込一覧表!AG97</f>
        <v xml:space="preserve">  </v>
      </c>
      <c r="D93" t="str">
        <f>申込一覧表!AF97</f>
        <v xml:space="preserve"> </v>
      </c>
      <c r="E93" s="104">
        <f>申込一覧表!B97</f>
        <v>0</v>
      </c>
      <c r="F93" t="str">
        <f>申込一覧表!P97</f>
        <v/>
      </c>
      <c r="G93" t="str">
        <f>申込一覧表!AD97</f>
        <v/>
      </c>
      <c r="H93" t="str">
        <f>申込一覧表!BC97</f>
        <v/>
      </c>
      <c r="I93" t="str">
        <f>申込一覧表!BD97</f>
        <v/>
      </c>
      <c r="K93">
        <f>申込一覧表!AQ97</f>
        <v>0</v>
      </c>
      <c r="L93" s="45" t="str">
        <f>申込書!$AB$4</f>
        <v/>
      </c>
    </row>
    <row r="94" spans="1:12" x14ac:dyDescent="0.15">
      <c r="A94" t="str">
        <f>IF(申込一覧表!D98="","",申込一覧表!AA98)</f>
        <v/>
      </c>
      <c r="B94">
        <v>5</v>
      </c>
      <c r="C94" t="str">
        <f>申込一覧表!AG98</f>
        <v xml:space="preserve">  </v>
      </c>
      <c r="D94" t="str">
        <f>申込一覧表!AF98</f>
        <v xml:space="preserve"> </v>
      </c>
      <c r="E94" s="104">
        <f>申込一覧表!B98</f>
        <v>0</v>
      </c>
      <c r="F94" t="str">
        <f>申込一覧表!P98</f>
        <v/>
      </c>
      <c r="G94" t="str">
        <f>申込一覧表!AD98</f>
        <v/>
      </c>
      <c r="H94" t="str">
        <f>申込一覧表!BC98</f>
        <v/>
      </c>
      <c r="I94" t="str">
        <f>申込一覧表!BD98</f>
        <v/>
      </c>
      <c r="K94">
        <f>申込一覧表!AQ98</f>
        <v>0</v>
      </c>
      <c r="L94" s="45" t="str">
        <f>申込書!$AB$4</f>
        <v/>
      </c>
    </row>
    <row r="95" spans="1:12" x14ac:dyDescent="0.15">
      <c r="A95" t="str">
        <f>IF(申込一覧表!D99="","",申込一覧表!AA99)</f>
        <v/>
      </c>
      <c r="B95">
        <v>5</v>
      </c>
      <c r="C95" t="str">
        <f>申込一覧表!AG99</f>
        <v xml:space="preserve">  </v>
      </c>
      <c r="D95" t="str">
        <f>申込一覧表!AF99</f>
        <v xml:space="preserve"> </v>
      </c>
      <c r="E95" s="104">
        <f>申込一覧表!B99</f>
        <v>0</v>
      </c>
      <c r="F95" t="str">
        <f>申込一覧表!P99</f>
        <v/>
      </c>
      <c r="G95" t="str">
        <f>申込一覧表!AD99</f>
        <v/>
      </c>
      <c r="H95" t="str">
        <f>申込一覧表!BC99</f>
        <v/>
      </c>
      <c r="I95" t="str">
        <f>申込一覧表!BD99</f>
        <v/>
      </c>
      <c r="K95">
        <f>申込一覧表!AQ99</f>
        <v>0</v>
      </c>
      <c r="L95" s="45" t="str">
        <f>申込書!$AB$4</f>
        <v/>
      </c>
    </row>
    <row r="96" spans="1:12" x14ac:dyDescent="0.15">
      <c r="A96" t="str">
        <f>IF(申込一覧表!D100="","",申込一覧表!AA100)</f>
        <v/>
      </c>
      <c r="B96">
        <v>5</v>
      </c>
      <c r="C96" t="str">
        <f>申込一覧表!AG100</f>
        <v xml:space="preserve">  </v>
      </c>
      <c r="D96" t="str">
        <f>申込一覧表!AF100</f>
        <v xml:space="preserve"> </v>
      </c>
      <c r="E96" s="104">
        <f>申込一覧表!B100</f>
        <v>0</v>
      </c>
      <c r="F96" t="str">
        <f>申込一覧表!P100</f>
        <v/>
      </c>
      <c r="G96" t="str">
        <f>申込一覧表!AD100</f>
        <v/>
      </c>
      <c r="H96" t="str">
        <f>申込一覧表!BC100</f>
        <v/>
      </c>
      <c r="I96" t="str">
        <f>申込一覧表!BD100</f>
        <v/>
      </c>
      <c r="K96">
        <f>申込一覧表!AQ100</f>
        <v>0</v>
      </c>
      <c r="L96" s="45" t="str">
        <f>申込書!$AB$4</f>
        <v/>
      </c>
    </row>
    <row r="97" spans="1:12" x14ac:dyDescent="0.15">
      <c r="A97" t="str">
        <f>IF(申込一覧表!D101="","",申込一覧表!AA101)</f>
        <v/>
      </c>
      <c r="B97">
        <v>5</v>
      </c>
      <c r="C97" t="str">
        <f>申込一覧表!AG101</f>
        <v xml:space="preserve">  </v>
      </c>
      <c r="D97" t="str">
        <f>申込一覧表!AF101</f>
        <v xml:space="preserve"> </v>
      </c>
      <c r="E97" s="104">
        <f>申込一覧表!B101</f>
        <v>0</v>
      </c>
      <c r="F97" t="str">
        <f>申込一覧表!P101</f>
        <v/>
      </c>
      <c r="G97" t="str">
        <f>申込一覧表!AD101</f>
        <v/>
      </c>
      <c r="H97" t="str">
        <f>申込一覧表!BC101</f>
        <v/>
      </c>
      <c r="I97" t="str">
        <f>申込一覧表!BD101</f>
        <v/>
      </c>
      <c r="K97">
        <f>申込一覧表!AQ101</f>
        <v>0</v>
      </c>
      <c r="L97" s="45" t="str">
        <f>申込書!$AB$4</f>
        <v/>
      </c>
    </row>
    <row r="98" spans="1:12" x14ac:dyDescent="0.15">
      <c r="A98" t="str">
        <f>IF(申込一覧表!D102="","",申込一覧表!AA102)</f>
        <v/>
      </c>
      <c r="B98">
        <v>5</v>
      </c>
      <c r="C98" t="str">
        <f>申込一覧表!AG102</f>
        <v xml:space="preserve">  </v>
      </c>
      <c r="D98" t="str">
        <f>申込一覧表!AF102</f>
        <v xml:space="preserve"> </v>
      </c>
      <c r="E98" s="104">
        <f>申込一覧表!B102</f>
        <v>0</v>
      </c>
      <c r="F98" t="str">
        <f>申込一覧表!P102</f>
        <v/>
      </c>
      <c r="G98" t="str">
        <f>申込一覧表!AD102</f>
        <v/>
      </c>
      <c r="H98" t="str">
        <f>申込一覧表!BC102</f>
        <v/>
      </c>
      <c r="I98" t="str">
        <f>申込一覧表!BD102</f>
        <v/>
      </c>
      <c r="K98">
        <f>申込一覧表!AQ102</f>
        <v>0</v>
      </c>
      <c r="L98" s="45" t="str">
        <f>申込書!$AB$4</f>
        <v/>
      </c>
    </row>
    <row r="99" spans="1:12" x14ac:dyDescent="0.15">
      <c r="A99" t="str">
        <f>IF(申込一覧表!D103="","",申込一覧表!AA103)</f>
        <v/>
      </c>
      <c r="B99">
        <v>5</v>
      </c>
      <c r="C99" t="str">
        <f>申込一覧表!AG103</f>
        <v xml:space="preserve">  </v>
      </c>
      <c r="D99" t="str">
        <f>申込一覧表!AF103</f>
        <v xml:space="preserve"> </v>
      </c>
      <c r="E99" s="104">
        <f>申込一覧表!B103</f>
        <v>0</v>
      </c>
      <c r="F99" t="str">
        <f>申込一覧表!P103</f>
        <v/>
      </c>
      <c r="G99" t="str">
        <f>申込一覧表!AD103</f>
        <v/>
      </c>
      <c r="H99" t="str">
        <f>申込一覧表!BC103</f>
        <v/>
      </c>
      <c r="I99" t="str">
        <f>申込一覧表!BD103</f>
        <v/>
      </c>
      <c r="K99">
        <f>申込一覧表!AQ103</f>
        <v>0</v>
      </c>
      <c r="L99" s="45" t="str">
        <f>申込書!$AB$4</f>
        <v/>
      </c>
    </row>
    <row r="100" spans="1:12" x14ac:dyDescent="0.15">
      <c r="A100" t="str">
        <f>IF(申込一覧表!D104="","",申込一覧表!AA104)</f>
        <v/>
      </c>
      <c r="B100">
        <v>5</v>
      </c>
      <c r="C100" t="str">
        <f>申込一覧表!AG104</f>
        <v xml:space="preserve">  </v>
      </c>
      <c r="D100" t="str">
        <f>申込一覧表!AF104</f>
        <v xml:space="preserve"> </v>
      </c>
      <c r="E100" s="104">
        <f>申込一覧表!B104</f>
        <v>0</v>
      </c>
      <c r="F100" t="str">
        <f>申込一覧表!P104</f>
        <v/>
      </c>
      <c r="G100" t="str">
        <f>申込一覧表!AD104</f>
        <v/>
      </c>
      <c r="H100" t="str">
        <f>申込一覧表!BC104</f>
        <v/>
      </c>
      <c r="I100" t="str">
        <f>申込一覧表!BD104</f>
        <v/>
      </c>
      <c r="K100">
        <f>申込一覧表!AQ104</f>
        <v>0</v>
      </c>
      <c r="L100" s="45" t="str">
        <f>申込書!$AB$4</f>
        <v/>
      </c>
    </row>
    <row r="101" spans="1:12" x14ac:dyDescent="0.15">
      <c r="A101" t="str">
        <f>IF(申込一覧表!D105="","",申込一覧表!AA105)</f>
        <v/>
      </c>
      <c r="B101">
        <v>5</v>
      </c>
      <c r="C101" t="str">
        <f>申込一覧表!AG105</f>
        <v xml:space="preserve">  </v>
      </c>
      <c r="D101" t="str">
        <f>申込一覧表!AF105</f>
        <v xml:space="preserve"> </v>
      </c>
      <c r="E101" s="104">
        <f>申込一覧表!B105</f>
        <v>0</v>
      </c>
      <c r="F101" t="str">
        <f>申込一覧表!P105</f>
        <v/>
      </c>
      <c r="G101" t="str">
        <f>申込一覧表!AD105</f>
        <v/>
      </c>
      <c r="H101" t="str">
        <f>申込一覧表!BC105</f>
        <v/>
      </c>
      <c r="I101" t="str">
        <f>申込一覧表!BD105</f>
        <v/>
      </c>
      <c r="K101">
        <f>申込一覧表!AQ105</f>
        <v>0</v>
      </c>
      <c r="L101" s="45" t="str">
        <f>申込書!$AB$4</f>
        <v/>
      </c>
    </row>
    <row r="102" spans="1:12" x14ac:dyDescent="0.15">
      <c r="A102" t="str">
        <f>IF(申込一覧表!D106="","",申込一覧表!AA106)</f>
        <v/>
      </c>
      <c r="B102">
        <v>5</v>
      </c>
      <c r="C102" t="str">
        <f>申込一覧表!AG106</f>
        <v xml:space="preserve">  </v>
      </c>
      <c r="D102" t="str">
        <f>申込一覧表!AF106</f>
        <v xml:space="preserve"> </v>
      </c>
      <c r="E102" s="104">
        <f>申込一覧表!B106</f>
        <v>0</v>
      </c>
      <c r="F102" t="str">
        <f>申込一覧表!P106</f>
        <v/>
      </c>
      <c r="G102" t="str">
        <f>申込一覧表!AD106</f>
        <v/>
      </c>
      <c r="H102" t="str">
        <f>申込一覧表!BC106</f>
        <v/>
      </c>
      <c r="I102" t="str">
        <f>申込一覧表!BD106</f>
        <v/>
      </c>
      <c r="K102">
        <f>申込一覧表!AQ106</f>
        <v>0</v>
      </c>
      <c r="L102" s="45" t="str">
        <f>申込書!$AB$4</f>
        <v/>
      </c>
    </row>
    <row r="103" spans="1:12" x14ac:dyDescent="0.15">
      <c r="A103" t="str">
        <f>IF(申込一覧表!D107="","",申込一覧表!AA107)</f>
        <v/>
      </c>
      <c r="B103">
        <v>5</v>
      </c>
      <c r="C103" t="str">
        <f>申込一覧表!AG107</f>
        <v xml:space="preserve">  </v>
      </c>
      <c r="D103" t="str">
        <f>申込一覧表!AF107</f>
        <v xml:space="preserve"> </v>
      </c>
      <c r="E103" s="104">
        <f>申込一覧表!B107</f>
        <v>0</v>
      </c>
      <c r="F103" t="str">
        <f>申込一覧表!P107</f>
        <v/>
      </c>
      <c r="G103" t="str">
        <f>申込一覧表!AD107</f>
        <v/>
      </c>
      <c r="H103" t="str">
        <f>申込一覧表!BC107</f>
        <v/>
      </c>
      <c r="I103" t="str">
        <f>申込一覧表!BD107</f>
        <v/>
      </c>
      <c r="K103">
        <f>申込一覧表!AQ107</f>
        <v>0</v>
      </c>
      <c r="L103" s="45" t="str">
        <f>申込書!$AB$4</f>
        <v/>
      </c>
    </row>
    <row r="104" spans="1:12" x14ac:dyDescent="0.15">
      <c r="A104" t="str">
        <f>IF(申込一覧表!D108="","",申込一覧表!AA108)</f>
        <v/>
      </c>
      <c r="B104">
        <v>5</v>
      </c>
      <c r="C104" t="str">
        <f>申込一覧表!AG108</f>
        <v xml:space="preserve">  </v>
      </c>
      <c r="D104" t="str">
        <f>申込一覧表!AF108</f>
        <v xml:space="preserve"> </v>
      </c>
      <c r="E104" s="104">
        <f>申込一覧表!B108</f>
        <v>0</v>
      </c>
      <c r="F104" t="str">
        <f>申込一覧表!P108</f>
        <v/>
      </c>
      <c r="G104" t="str">
        <f>申込一覧表!AD108</f>
        <v/>
      </c>
      <c r="H104" t="str">
        <f>申込一覧表!BC108</f>
        <v/>
      </c>
      <c r="I104" t="str">
        <f>申込一覧表!BD108</f>
        <v/>
      </c>
      <c r="K104">
        <f>申込一覧表!AQ108</f>
        <v>0</v>
      </c>
      <c r="L104" s="45" t="str">
        <f>申込書!$AB$4</f>
        <v/>
      </c>
    </row>
    <row r="105" spans="1:12" x14ac:dyDescent="0.15">
      <c r="A105" t="str">
        <f>IF(申込一覧表!D109="","",申込一覧表!AA109)</f>
        <v/>
      </c>
      <c r="B105">
        <v>5</v>
      </c>
      <c r="C105" t="str">
        <f>申込一覧表!AG109</f>
        <v xml:space="preserve">  </v>
      </c>
      <c r="D105" t="str">
        <f>申込一覧表!AF109</f>
        <v xml:space="preserve"> </v>
      </c>
      <c r="E105" s="104">
        <f>申込一覧表!B109</f>
        <v>0</v>
      </c>
      <c r="F105" t="str">
        <f>申込一覧表!P109</f>
        <v/>
      </c>
      <c r="G105" t="str">
        <f>申込一覧表!AD109</f>
        <v/>
      </c>
      <c r="H105" t="str">
        <f>申込一覧表!BC109</f>
        <v/>
      </c>
      <c r="I105" t="str">
        <f>申込一覧表!BD109</f>
        <v/>
      </c>
      <c r="K105">
        <f>申込一覧表!AQ109</f>
        <v>0</v>
      </c>
      <c r="L105" s="45" t="str">
        <f>申込書!$AB$4</f>
        <v/>
      </c>
    </row>
    <row r="106" spans="1:12" x14ac:dyDescent="0.15">
      <c r="A106" t="str">
        <f>IF(申込一覧表!D110="","",申込一覧表!AA110)</f>
        <v/>
      </c>
      <c r="B106">
        <v>5</v>
      </c>
      <c r="C106" t="str">
        <f>申込一覧表!AG110</f>
        <v xml:space="preserve">  </v>
      </c>
      <c r="D106" t="str">
        <f>申込一覧表!AF110</f>
        <v xml:space="preserve"> </v>
      </c>
      <c r="E106" s="104">
        <f>申込一覧表!B110</f>
        <v>0</v>
      </c>
      <c r="F106" t="str">
        <f>申込一覧表!P110</f>
        <v/>
      </c>
      <c r="G106" t="str">
        <f>申込一覧表!AD110</f>
        <v/>
      </c>
      <c r="H106" t="str">
        <f>申込一覧表!BC110</f>
        <v/>
      </c>
      <c r="I106" t="str">
        <f>申込一覧表!BD110</f>
        <v/>
      </c>
      <c r="K106">
        <f>申込一覧表!AQ110</f>
        <v>0</v>
      </c>
      <c r="L106" s="45" t="str">
        <f>申込書!$AB$4</f>
        <v/>
      </c>
    </row>
    <row r="107" spans="1:12" x14ac:dyDescent="0.15">
      <c r="A107" t="str">
        <f>IF(申込一覧表!D111="","",申込一覧表!AA111)</f>
        <v/>
      </c>
      <c r="B107">
        <v>5</v>
      </c>
      <c r="C107" t="str">
        <f>申込一覧表!AG111</f>
        <v xml:space="preserve">  </v>
      </c>
      <c r="D107" t="str">
        <f>申込一覧表!AF111</f>
        <v xml:space="preserve"> </v>
      </c>
      <c r="E107" s="104">
        <f>申込一覧表!B111</f>
        <v>0</v>
      </c>
      <c r="F107" t="str">
        <f>申込一覧表!P111</f>
        <v/>
      </c>
      <c r="G107" t="str">
        <f>申込一覧表!AD111</f>
        <v/>
      </c>
      <c r="H107" t="str">
        <f>申込一覧表!BC111</f>
        <v/>
      </c>
      <c r="I107" t="str">
        <f>申込一覧表!BD111</f>
        <v/>
      </c>
      <c r="K107">
        <f>申込一覧表!AQ111</f>
        <v>0</v>
      </c>
      <c r="L107" s="45" t="str">
        <f>申込書!$AB$4</f>
        <v/>
      </c>
    </row>
    <row r="108" spans="1:12" x14ac:dyDescent="0.15">
      <c r="A108" t="str">
        <f>IF(申込一覧表!D112="","",申込一覧表!AA112)</f>
        <v/>
      </c>
      <c r="B108">
        <v>5</v>
      </c>
      <c r="C108" t="str">
        <f>申込一覧表!AG112</f>
        <v xml:space="preserve">  </v>
      </c>
      <c r="D108" t="str">
        <f>申込一覧表!AF112</f>
        <v xml:space="preserve"> </v>
      </c>
      <c r="E108" s="104">
        <f>申込一覧表!B112</f>
        <v>0</v>
      </c>
      <c r="F108" t="str">
        <f>申込一覧表!P112</f>
        <v/>
      </c>
      <c r="G108" t="str">
        <f>申込一覧表!AD112</f>
        <v/>
      </c>
      <c r="H108" t="str">
        <f>申込一覧表!BC112</f>
        <v/>
      </c>
      <c r="I108" t="str">
        <f>申込一覧表!BD112</f>
        <v/>
      </c>
      <c r="K108">
        <f>申込一覧表!AQ112</f>
        <v>0</v>
      </c>
      <c r="L108" s="45" t="str">
        <f>申込書!$AB$4</f>
        <v/>
      </c>
    </row>
    <row r="109" spans="1:12" x14ac:dyDescent="0.15">
      <c r="A109" t="str">
        <f>IF(申込一覧表!D113="","",申込一覧表!AA113)</f>
        <v/>
      </c>
      <c r="B109">
        <v>5</v>
      </c>
      <c r="C109" t="str">
        <f>申込一覧表!AG113</f>
        <v xml:space="preserve">  </v>
      </c>
      <c r="D109" t="str">
        <f>申込一覧表!AF113</f>
        <v xml:space="preserve"> </v>
      </c>
      <c r="E109" s="104">
        <f>申込一覧表!B113</f>
        <v>0</v>
      </c>
      <c r="F109" t="str">
        <f>申込一覧表!P113</f>
        <v/>
      </c>
      <c r="G109" t="str">
        <f>申込一覧表!AD113</f>
        <v/>
      </c>
      <c r="H109" t="str">
        <f>申込一覧表!BC113</f>
        <v/>
      </c>
      <c r="I109" t="str">
        <f>申込一覧表!BD113</f>
        <v/>
      </c>
      <c r="K109">
        <f>申込一覧表!AQ113</f>
        <v>0</v>
      </c>
      <c r="L109" s="45" t="str">
        <f>申込書!$AB$4</f>
        <v/>
      </c>
    </row>
    <row r="110" spans="1:12" x14ac:dyDescent="0.15">
      <c r="A110" t="str">
        <f>IF(申込一覧表!D114="","",申込一覧表!AA114)</f>
        <v/>
      </c>
      <c r="B110">
        <v>5</v>
      </c>
      <c r="C110" t="str">
        <f>申込一覧表!AG114</f>
        <v xml:space="preserve">  </v>
      </c>
      <c r="D110" t="str">
        <f>申込一覧表!AF114</f>
        <v xml:space="preserve"> </v>
      </c>
      <c r="E110" s="104">
        <f>申込一覧表!B114</f>
        <v>0</v>
      </c>
      <c r="F110" t="str">
        <f>申込一覧表!P114</f>
        <v/>
      </c>
      <c r="G110" t="str">
        <f>申込一覧表!AD114</f>
        <v/>
      </c>
      <c r="H110" t="str">
        <f>申込一覧表!BC114</f>
        <v/>
      </c>
      <c r="I110" t="str">
        <f>申込一覧表!BD114</f>
        <v/>
      </c>
      <c r="K110">
        <f>申込一覧表!AQ114</f>
        <v>0</v>
      </c>
      <c r="L110" s="45" t="str">
        <f>申込書!$AB$4</f>
        <v/>
      </c>
    </row>
    <row r="111" spans="1:12" x14ac:dyDescent="0.15">
      <c r="A111" t="str">
        <f>IF(申込一覧表!D115="","",申込一覧表!AA115)</f>
        <v/>
      </c>
      <c r="B111">
        <v>5</v>
      </c>
      <c r="C111" t="str">
        <f>申込一覧表!AG115</f>
        <v xml:space="preserve">  </v>
      </c>
      <c r="D111" t="str">
        <f>申込一覧表!AF115</f>
        <v xml:space="preserve"> </v>
      </c>
      <c r="E111" s="104">
        <f>申込一覧表!B115</f>
        <v>0</v>
      </c>
      <c r="F111" t="str">
        <f>申込一覧表!P115</f>
        <v/>
      </c>
      <c r="G111" t="str">
        <f>申込一覧表!AD115</f>
        <v/>
      </c>
      <c r="H111" t="str">
        <f>申込一覧表!BC115</f>
        <v/>
      </c>
      <c r="I111" t="str">
        <f>申込一覧表!BD115</f>
        <v/>
      </c>
      <c r="K111">
        <f>申込一覧表!AQ115</f>
        <v>0</v>
      </c>
      <c r="L111" s="45" t="str">
        <f>申込書!$AB$4</f>
        <v/>
      </c>
    </row>
    <row r="112" spans="1:12" x14ac:dyDescent="0.15">
      <c r="A112" t="str">
        <f>IF(申込一覧表!D116="","",申込一覧表!AA116)</f>
        <v/>
      </c>
      <c r="B112">
        <v>5</v>
      </c>
      <c r="C112" t="str">
        <f>申込一覧表!AG116</f>
        <v xml:space="preserve">  </v>
      </c>
      <c r="D112" t="str">
        <f>申込一覧表!AF116</f>
        <v xml:space="preserve"> </v>
      </c>
      <c r="E112" s="104">
        <f>申込一覧表!B116</f>
        <v>0</v>
      </c>
      <c r="F112" t="str">
        <f>申込一覧表!P116</f>
        <v/>
      </c>
      <c r="G112" t="str">
        <f>申込一覧表!AD116</f>
        <v/>
      </c>
      <c r="H112" t="str">
        <f>申込一覧表!BC116</f>
        <v/>
      </c>
      <c r="I112" t="str">
        <f>申込一覧表!BD116</f>
        <v/>
      </c>
      <c r="K112">
        <f>申込一覧表!AQ116</f>
        <v>0</v>
      </c>
      <c r="L112" s="45" t="str">
        <f>申込書!$AB$4</f>
        <v/>
      </c>
    </row>
    <row r="113" spans="1:12" x14ac:dyDescent="0.15">
      <c r="A113" t="str">
        <f>IF(申込一覧表!D117="","",申込一覧表!AA117)</f>
        <v/>
      </c>
      <c r="B113">
        <v>5</v>
      </c>
      <c r="C113" t="str">
        <f>申込一覧表!AG117</f>
        <v xml:space="preserve">  </v>
      </c>
      <c r="D113" t="str">
        <f>申込一覧表!AF117</f>
        <v xml:space="preserve"> </v>
      </c>
      <c r="E113" s="104">
        <f>申込一覧表!B117</f>
        <v>0</v>
      </c>
      <c r="F113" t="str">
        <f>申込一覧表!P117</f>
        <v/>
      </c>
      <c r="G113" t="str">
        <f>申込一覧表!AD117</f>
        <v/>
      </c>
      <c r="H113" t="str">
        <f>申込一覧表!BC117</f>
        <v/>
      </c>
      <c r="I113" t="str">
        <f>申込一覧表!BD117</f>
        <v/>
      </c>
      <c r="K113">
        <f>申込一覧表!AQ117</f>
        <v>0</v>
      </c>
      <c r="L113" s="45" t="str">
        <f>申込書!$AB$4</f>
        <v/>
      </c>
    </row>
    <row r="114" spans="1:12" x14ac:dyDescent="0.15">
      <c r="A114" t="str">
        <f>IF(申込一覧表!D118="","",申込一覧表!AA118)</f>
        <v/>
      </c>
      <c r="B114">
        <v>5</v>
      </c>
      <c r="C114" t="str">
        <f>申込一覧表!AG118</f>
        <v xml:space="preserve">  </v>
      </c>
      <c r="D114" t="str">
        <f>申込一覧表!AF118</f>
        <v xml:space="preserve"> </v>
      </c>
      <c r="E114" s="104">
        <f>申込一覧表!B118</f>
        <v>0</v>
      </c>
      <c r="F114" t="str">
        <f>申込一覧表!P118</f>
        <v/>
      </c>
      <c r="G114" t="str">
        <f>申込一覧表!AD118</f>
        <v/>
      </c>
      <c r="H114" t="str">
        <f>申込一覧表!BC118</f>
        <v/>
      </c>
      <c r="I114" t="str">
        <f>申込一覧表!BD118</f>
        <v/>
      </c>
      <c r="K114">
        <f>申込一覧表!AQ118</f>
        <v>0</v>
      </c>
      <c r="L114" s="45" t="str">
        <f>申込書!$AB$4</f>
        <v/>
      </c>
    </row>
    <row r="115" spans="1:12" x14ac:dyDescent="0.15">
      <c r="A115" t="str">
        <f>IF(申込一覧表!D119="","",申込一覧表!AA119)</f>
        <v/>
      </c>
      <c r="B115">
        <v>5</v>
      </c>
      <c r="C115" t="str">
        <f>申込一覧表!AG119</f>
        <v xml:space="preserve">  </v>
      </c>
      <c r="D115" t="str">
        <f>申込一覧表!AF119</f>
        <v xml:space="preserve"> </v>
      </c>
      <c r="E115" s="104">
        <f>申込一覧表!B119</f>
        <v>0</v>
      </c>
      <c r="F115" t="str">
        <f>申込一覧表!P119</f>
        <v/>
      </c>
      <c r="G115" t="str">
        <f>申込一覧表!AD119</f>
        <v/>
      </c>
      <c r="H115" t="str">
        <f>申込一覧表!BC119</f>
        <v/>
      </c>
      <c r="I115" t="str">
        <f>申込一覧表!BD119</f>
        <v/>
      </c>
      <c r="K115">
        <f>申込一覧表!AQ119</f>
        <v>0</v>
      </c>
      <c r="L115" s="45" t="str">
        <f>申込書!$AB$4</f>
        <v/>
      </c>
    </row>
    <row r="116" spans="1:12" x14ac:dyDescent="0.15">
      <c r="A116" t="str">
        <f>IF(申込一覧表!D120="","",申込一覧表!AA120)</f>
        <v/>
      </c>
      <c r="B116">
        <v>5</v>
      </c>
      <c r="C116" t="str">
        <f>申込一覧表!AG120</f>
        <v xml:space="preserve">  </v>
      </c>
      <c r="D116" t="str">
        <f>申込一覧表!AF120</f>
        <v xml:space="preserve"> </v>
      </c>
      <c r="E116" s="104">
        <f>申込一覧表!B120</f>
        <v>0</v>
      </c>
      <c r="F116" t="str">
        <f>申込一覧表!P120</f>
        <v/>
      </c>
      <c r="G116" t="str">
        <f>申込一覧表!AD120</f>
        <v/>
      </c>
      <c r="H116" t="str">
        <f>申込一覧表!BC120</f>
        <v/>
      </c>
      <c r="I116" t="str">
        <f>申込一覧表!BD120</f>
        <v/>
      </c>
      <c r="K116">
        <f>申込一覧表!AQ120</f>
        <v>0</v>
      </c>
      <c r="L116" s="45" t="str">
        <f>申込書!$AB$4</f>
        <v/>
      </c>
    </row>
    <row r="117" spans="1:12" x14ac:dyDescent="0.15">
      <c r="A117" t="str">
        <f>IF(申込一覧表!D121="","",申込一覧表!AA121)</f>
        <v/>
      </c>
      <c r="B117">
        <v>5</v>
      </c>
      <c r="C117" t="str">
        <f>申込一覧表!AG121</f>
        <v xml:space="preserve">  </v>
      </c>
      <c r="D117" t="str">
        <f>申込一覧表!AF121</f>
        <v xml:space="preserve"> </v>
      </c>
      <c r="E117" s="104">
        <f>申込一覧表!B121</f>
        <v>0</v>
      </c>
      <c r="F117" t="str">
        <f>申込一覧表!P121</f>
        <v/>
      </c>
      <c r="G117" t="str">
        <f>申込一覧表!AD121</f>
        <v/>
      </c>
      <c r="H117" t="str">
        <f>申込一覧表!BC121</f>
        <v/>
      </c>
      <c r="I117" t="str">
        <f>申込一覧表!BD121</f>
        <v/>
      </c>
      <c r="K117">
        <f>申込一覧表!AQ121</f>
        <v>0</v>
      </c>
      <c r="L117" s="45" t="str">
        <f>申込書!$AB$4</f>
        <v/>
      </c>
    </row>
    <row r="118" spans="1:12" x14ac:dyDescent="0.15">
      <c r="A118" t="str">
        <f>IF(申込一覧表!D122="","",申込一覧表!AA122)</f>
        <v/>
      </c>
      <c r="B118">
        <v>5</v>
      </c>
      <c r="C118" t="str">
        <f>申込一覧表!AG122</f>
        <v xml:space="preserve">  </v>
      </c>
      <c r="D118" t="str">
        <f>申込一覧表!AF122</f>
        <v xml:space="preserve"> </v>
      </c>
      <c r="E118" s="104">
        <f>申込一覧表!B122</f>
        <v>0</v>
      </c>
      <c r="F118" t="str">
        <f>申込一覧表!P122</f>
        <v/>
      </c>
      <c r="G118" t="str">
        <f>申込一覧表!AD122</f>
        <v/>
      </c>
      <c r="H118" t="str">
        <f>申込一覧表!BC122</f>
        <v/>
      </c>
      <c r="I118" t="str">
        <f>申込一覧表!BD122</f>
        <v/>
      </c>
      <c r="K118">
        <f>申込一覧表!AQ122</f>
        <v>0</v>
      </c>
      <c r="L118" s="45" t="str">
        <f>申込書!$AB$4</f>
        <v/>
      </c>
    </row>
    <row r="119" spans="1:12" x14ac:dyDescent="0.15">
      <c r="A119" t="str">
        <f>IF(申込一覧表!D123="","",申込一覧表!AA123)</f>
        <v/>
      </c>
      <c r="B119">
        <v>5</v>
      </c>
      <c r="C119" t="str">
        <f>申込一覧表!AG123</f>
        <v xml:space="preserve">  </v>
      </c>
      <c r="D119" t="str">
        <f>申込一覧表!AF123</f>
        <v xml:space="preserve"> </v>
      </c>
      <c r="E119" s="104">
        <f>申込一覧表!B123</f>
        <v>0</v>
      </c>
      <c r="F119" t="str">
        <f>申込一覧表!P123</f>
        <v/>
      </c>
      <c r="G119" t="str">
        <f>申込一覧表!AD123</f>
        <v/>
      </c>
      <c r="H119" t="str">
        <f>申込一覧表!BC123</f>
        <v/>
      </c>
      <c r="I119" t="str">
        <f>申込一覧表!BD123</f>
        <v/>
      </c>
      <c r="K119">
        <f>申込一覧表!AQ123</f>
        <v>0</v>
      </c>
      <c r="L119" s="45" t="str">
        <f>申込書!$AB$4</f>
        <v/>
      </c>
    </row>
    <row r="120" spans="1:12" x14ac:dyDescent="0.15">
      <c r="A120" t="str">
        <f>IF(申込一覧表!D124="","",申込一覧表!AA124)</f>
        <v/>
      </c>
      <c r="B120">
        <v>5</v>
      </c>
      <c r="C120" t="str">
        <f>申込一覧表!AG124</f>
        <v xml:space="preserve">  </v>
      </c>
      <c r="D120" t="str">
        <f>申込一覧表!AF124</f>
        <v xml:space="preserve"> </v>
      </c>
      <c r="E120" s="104">
        <f>申込一覧表!B124</f>
        <v>0</v>
      </c>
      <c r="F120" t="str">
        <f>申込一覧表!P124</f>
        <v/>
      </c>
      <c r="G120" t="str">
        <f>申込一覧表!AD124</f>
        <v/>
      </c>
      <c r="H120" t="str">
        <f>申込一覧表!BC124</f>
        <v/>
      </c>
      <c r="I120" t="str">
        <f>申込一覧表!BD124</f>
        <v/>
      </c>
      <c r="K120">
        <f>申込一覧表!AQ124</f>
        <v>0</v>
      </c>
      <c r="L120" s="45" t="str">
        <f>申込書!$AB$4</f>
        <v/>
      </c>
    </row>
    <row r="121" spans="1:12" x14ac:dyDescent="0.15">
      <c r="A121" t="str">
        <f>IF(申込一覧表!D125="","",申込一覧表!AA125)</f>
        <v/>
      </c>
      <c r="B121">
        <v>5</v>
      </c>
      <c r="C121" t="str">
        <f>申込一覧表!AG125</f>
        <v xml:space="preserve">  </v>
      </c>
      <c r="D121" t="str">
        <f>申込一覧表!AF125</f>
        <v xml:space="preserve"> </v>
      </c>
      <c r="E121" s="104">
        <f>申込一覧表!B125</f>
        <v>0</v>
      </c>
      <c r="F121" t="str">
        <f>申込一覧表!P125</f>
        <v/>
      </c>
      <c r="G121" t="str">
        <f>申込一覧表!AD125</f>
        <v/>
      </c>
      <c r="H121" t="str">
        <f>申込一覧表!BC125</f>
        <v/>
      </c>
      <c r="I121" t="str">
        <f>申込一覧表!BD125</f>
        <v/>
      </c>
      <c r="K121">
        <f>申込一覧表!AQ125</f>
        <v>0</v>
      </c>
      <c r="L121" s="45" t="str">
        <f>申込書!$AB$4</f>
        <v/>
      </c>
    </row>
    <row r="122" spans="1:12" x14ac:dyDescent="0.15">
      <c r="A122" t="str">
        <f>IF(申込一覧表!D126="","",申込一覧表!AA126)</f>
        <v/>
      </c>
      <c r="B122">
        <v>5</v>
      </c>
      <c r="C122" t="str">
        <f>申込一覧表!AG126</f>
        <v xml:space="preserve">  </v>
      </c>
      <c r="D122" t="str">
        <f>申込一覧表!AF126</f>
        <v xml:space="preserve"> </v>
      </c>
      <c r="E122" s="104">
        <f>申込一覧表!B126</f>
        <v>0</v>
      </c>
      <c r="F122" t="str">
        <f>申込一覧表!P126</f>
        <v/>
      </c>
      <c r="G122" t="str">
        <f>申込一覧表!AD126</f>
        <v/>
      </c>
      <c r="H122" t="str">
        <f>申込一覧表!BC126</f>
        <v/>
      </c>
      <c r="I122" t="str">
        <f>申込一覧表!BD126</f>
        <v/>
      </c>
      <c r="K122">
        <f>申込一覧表!AQ126</f>
        <v>0</v>
      </c>
      <c r="L122" s="45" t="str">
        <f>申込書!$AB$4</f>
        <v/>
      </c>
    </row>
    <row r="123" spans="1:12" x14ac:dyDescent="0.15">
      <c r="A123" s="105" t="str">
        <f>IF(申込一覧表!D127="","",申込一覧表!AA127)</f>
        <v/>
      </c>
      <c r="B123" s="105">
        <v>5</v>
      </c>
      <c r="C123" s="105" t="str">
        <f>申込一覧表!AG127</f>
        <v xml:space="preserve">  </v>
      </c>
      <c r="D123" s="105" t="str">
        <f>申込一覧表!AF127</f>
        <v xml:space="preserve"> </v>
      </c>
      <c r="E123" s="106">
        <f>申込一覧表!B127</f>
        <v>0</v>
      </c>
      <c r="F123" s="105" t="str">
        <f>申込一覧表!P127</f>
        <v/>
      </c>
      <c r="G123" s="105" t="str">
        <f>申込一覧表!AD127</f>
        <v/>
      </c>
      <c r="H123" s="105" t="str">
        <f>申込一覧表!BC127</f>
        <v/>
      </c>
      <c r="I123" s="105" t="str">
        <f>申込一覧表!BD127</f>
        <v/>
      </c>
      <c r="J123" s="105"/>
      <c r="K123" s="105">
        <f>申込一覧表!AQ127</f>
        <v>0</v>
      </c>
      <c r="L123" s="110" t="str">
        <f>申込書!$AB$4</f>
        <v/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489"/>
  <sheetViews>
    <sheetView workbookViewId="0">
      <pane ySplit="1" topLeftCell="A2" activePane="bottomLeft" state="frozen"/>
      <selection pane="bottomLeft"/>
    </sheetView>
  </sheetViews>
  <sheetFormatPr defaultRowHeight="12" x14ac:dyDescent="0.15"/>
  <cols>
    <col min="1" max="1" width="7.44140625" customWidth="1"/>
    <col min="2" max="2" width="7.33203125" customWidth="1"/>
    <col min="3" max="3" width="6.109375" customWidth="1"/>
    <col min="4" max="4" width="7.33203125" customWidth="1"/>
    <col min="6" max="6" width="5.5546875" customWidth="1"/>
    <col min="7" max="7" width="17.6640625" customWidth="1"/>
  </cols>
  <sheetData>
    <row r="1" spans="1:7" x14ac:dyDescent="0.15">
      <c r="A1" t="s">
        <v>135</v>
      </c>
      <c r="B1" t="s">
        <v>143</v>
      </c>
      <c r="C1" t="s">
        <v>144</v>
      </c>
      <c r="D1" t="s">
        <v>138</v>
      </c>
      <c r="E1" t="s">
        <v>145</v>
      </c>
      <c r="F1" t="s">
        <v>136</v>
      </c>
      <c r="G1" t="s">
        <v>146</v>
      </c>
    </row>
    <row r="2" spans="1:7" x14ac:dyDescent="0.15">
      <c r="A2" t="str">
        <f>IF(申込一覧表!H6="","",申込一覧表!AA6)</f>
        <v/>
      </c>
      <c r="B2" t="str">
        <f>申込一覧表!AI6</f>
        <v/>
      </c>
      <c r="C2" t="str">
        <f>申込一覧表!AM6</f>
        <v/>
      </c>
      <c r="D2" t="str">
        <f>申込一覧表!AD6</f>
        <v/>
      </c>
      <c r="E2">
        <v>0</v>
      </c>
      <c r="F2">
        <v>0</v>
      </c>
      <c r="G2" t="str">
        <f>申込一覧表!AR6</f>
        <v>999:99.99</v>
      </c>
    </row>
    <row r="3" spans="1:7" x14ac:dyDescent="0.15">
      <c r="A3" t="str">
        <f>IF(申込一覧表!H7="","",申込一覧表!AA7)</f>
        <v/>
      </c>
      <c r="B3" t="str">
        <f>申込一覧表!AI7</f>
        <v/>
      </c>
      <c r="C3" t="str">
        <f>申込一覧表!AM7</f>
        <v/>
      </c>
      <c r="D3" t="str">
        <f>申込一覧表!AD7</f>
        <v/>
      </c>
      <c r="E3">
        <v>0</v>
      </c>
      <c r="F3">
        <v>0</v>
      </c>
      <c r="G3" t="str">
        <f>申込一覧表!AR7</f>
        <v>999:99.99</v>
      </c>
    </row>
    <row r="4" spans="1:7" x14ac:dyDescent="0.15">
      <c r="A4" t="str">
        <f>IF(申込一覧表!H8="","",申込一覧表!AA8)</f>
        <v/>
      </c>
      <c r="B4" t="str">
        <f>申込一覧表!AI8</f>
        <v/>
      </c>
      <c r="C4" t="str">
        <f>申込一覧表!AM8</f>
        <v/>
      </c>
      <c r="D4" t="str">
        <f>申込一覧表!AD8</f>
        <v/>
      </c>
      <c r="E4">
        <v>0</v>
      </c>
      <c r="F4">
        <v>0</v>
      </c>
      <c r="G4" t="str">
        <f>申込一覧表!AR8</f>
        <v>999:99.99</v>
      </c>
    </row>
    <row r="5" spans="1:7" x14ac:dyDescent="0.15">
      <c r="A5" t="str">
        <f>IF(申込一覧表!H9="","",申込一覧表!AA9)</f>
        <v/>
      </c>
      <c r="B5" t="str">
        <f>申込一覧表!AI9</f>
        <v/>
      </c>
      <c r="C5" t="str">
        <f>申込一覧表!AM9</f>
        <v/>
      </c>
      <c r="D5" t="str">
        <f>申込一覧表!AD9</f>
        <v/>
      </c>
      <c r="E5">
        <v>0</v>
      </c>
      <c r="F5">
        <v>0</v>
      </c>
      <c r="G5" t="str">
        <f>申込一覧表!AR9</f>
        <v>999:99.99</v>
      </c>
    </row>
    <row r="6" spans="1:7" x14ac:dyDescent="0.15">
      <c r="A6" t="str">
        <f>IF(申込一覧表!H10="","",申込一覧表!AA10)</f>
        <v/>
      </c>
      <c r="B6" t="str">
        <f>申込一覧表!AI10</f>
        <v/>
      </c>
      <c r="C6" t="str">
        <f>申込一覧表!AM10</f>
        <v/>
      </c>
      <c r="D6" t="str">
        <f>申込一覧表!AD10</f>
        <v/>
      </c>
      <c r="E6">
        <v>0</v>
      </c>
      <c r="F6">
        <v>0</v>
      </c>
      <c r="G6" t="str">
        <f>申込一覧表!AR10</f>
        <v>999:99.99</v>
      </c>
    </row>
    <row r="7" spans="1:7" x14ac:dyDescent="0.15">
      <c r="A7" t="str">
        <f>IF(申込一覧表!H11="","",申込一覧表!AA11)</f>
        <v/>
      </c>
      <c r="B7" t="str">
        <f>申込一覧表!AI11</f>
        <v/>
      </c>
      <c r="C7" t="str">
        <f>申込一覧表!AM11</f>
        <v/>
      </c>
      <c r="D7" t="str">
        <f>申込一覧表!AD11</f>
        <v/>
      </c>
      <c r="E7">
        <v>0</v>
      </c>
      <c r="F7">
        <v>0</v>
      </c>
      <c r="G7" t="str">
        <f>申込一覧表!AR11</f>
        <v>999:99.99</v>
      </c>
    </row>
    <row r="8" spans="1:7" x14ac:dyDescent="0.15">
      <c r="A8" t="str">
        <f>IF(申込一覧表!H12="","",申込一覧表!AA12)</f>
        <v/>
      </c>
      <c r="B8" t="str">
        <f>申込一覧表!AI12</f>
        <v/>
      </c>
      <c r="C8" t="str">
        <f>申込一覧表!AM12</f>
        <v/>
      </c>
      <c r="D8" t="str">
        <f>申込一覧表!AD12</f>
        <v/>
      </c>
      <c r="E8">
        <v>0</v>
      </c>
      <c r="F8">
        <v>0</v>
      </c>
      <c r="G8" t="str">
        <f>申込一覧表!AR12</f>
        <v>999:99.99</v>
      </c>
    </row>
    <row r="9" spans="1:7" x14ac:dyDescent="0.15">
      <c r="A9" t="str">
        <f>IF(申込一覧表!H13="","",申込一覧表!AA13)</f>
        <v/>
      </c>
      <c r="B9" t="str">
        <f>申込一覧表!AI13</f>
        <v/>
      </c>
      <c r="C9" t="str">
        <f>申込一覧表!AM13</f>
        <v/>
      </c>
      <c r="D9" t="str">
        <f>申込一覧表!AD13</f>
        <v/>
      </c>
      <c r="E9">
        <v>0</v>
      </c>
      <c r="F9">
        <v>0</v>
      </c>
      <c r="G9" t="str">
        <f>申込一覧表!AR13</f>
        <v>999:99.99</v>
      </c>
    </row>
    <row r="10" spans="1:7" x14ac:dyDescent="0.15">
      <c r="A10" t="str">
        <f>IF(申込一覧表!H14="","",申込一覧表!AA14)</f>
        <v/>
      </c>
      <c r="B10" t="str">
        <f>申込一覧表!AI14</f>
        <v/>
      </c>
      <c r="C10" t="str">
        <f>申込一覧表!AM14</f>
        <v/>
      </c>
      <c r="D10" t="str">
        <f>申込一覧表!AD14</f>
        <v/>
      </c>
      <c r="E10">
        <v>0</v>
      </c>
      <c r="F10">
        <v>0</v>
      </c>
      <c r="G10" t="str">
        <f>申込一覧表!AR14</f>
        <v>999:99.99</v>
      </c>
    </row>
    <row r="11" spans="1:7" x14ac:dyDescent="0.15">
      <c r="A11" t="str">
        <f>IF(申込一覧表!H15="","",申込一覧表!AA15)</f>
        <v/>
      </c>
      <c r="B11" t="str">
        <f>申込一覧表!AI15</f>
        <v/>
      </c>
      <c r="C11" t="str">
        <f>申込一覧表!AM15</f>
        <v/>
      </c>
      <c r="D11" t="str">
        <f>申込一覧表!AD15</f>
        <v/>
      </c>
      <c r="E11">
        <v>0</v>
      </c>
      <c r="F11">
        <v>0</v>
      </c>
      <c r="G11" t="str">
        <f>申込一覧表!AR15</f>
        <v>999:99.99</v>
      </c>
    </row>
    <row r="12" spans="1:7" x14ac:dyDescent="0.15">
      <c r="A12" t="str">
        <f>IF(申込一覧表!H16="","",申込一覧表!AA16)</f>
        <v/>
      </c>
      <c r="B12" t="str">
        <f>申込一覧表!AI16</f>
        <v/>
      </c>
      <c r="C12" t="str">
        <f>申込一覧表!AM16</f>
        <v/>
      </c>
      <c r="D12" t="str">
        <f>申込一覧表!AD16</f>
        <v/>
      </c>
      <c r="E12">
        <v>0</v>
      </c>
      <c r="F12">
        <v>0</v>
      </c>
      <c r="G12" t="str">
        <f>申込一覧表!AR16</f>
        <v>999:99.99</v>
      </c>
    </row>
    <row r="13" spans="1:7" x14ac:dyDescent="0.15">
      <c r="A13" t="str">
        <f>IF(申込一覧表!H17="","",申込一覧表!AA17)</f>
        <v/>
      </c>
      <c r="B13" t="str">
        <f>申込一覧表!AI17</f>
        <v/>
      </c>
      <c r="C13" t="str">
        <f>申込一覧表!AM17</f>
        <v/>
      </c>
      <c r="D13" t="str">
        <f>申込一覧表!AD17</f>
        <v/>
      </c>
      <c r="E13">
        <v>0</v>
      </c>
      <c r="F13">
        <v>0</v>
      </c>
      <c r="G13" t="str">
        <f>申込一覧表!AR17</f>
        <v>999:99.99</v>
      </c>
    </row>
    <row r="14" spans="1:7" x14ac:dyDescent="0.15">
      <c r="A14" t="str">
        <f>IF(申込一覧表!H18="","",申込一覧表!AA18)</f>
        <v/>
      </c>
      <c r="B14" t="str">
        <f>申込一覧表!AI18</f>
        <v/>
      </c>
      <c r="C14" t="str">
        <f>申込一覧表!AM18</f>
        <v/>
      </c>
      <c r="D14" t="str">
        <f>申込一覧表!AD18</f>
        <v/>
      </c>
      <c r="E14">
        <v>0</v>
      </c>
      <c r="F14">
        <v>0</v>
      </c>
      <c r="G14" t="str">
        <f>申込一覧表!AR18</f>
        <v>999:99.99</v>
      </c>
    </row>
    <row r="15" spans="1:7" x14ac:dyDescent="0.15">
      <c r="A15" t="str">
        <f>IF(申込一覧表!H19="","",申込一覧表!AA19)</f>
        <v/>
      </c>
      <c r="B15" t="str">
        <f>申込一覧表!AI19</f>
        <v/>
      </c>
      <c r="C15" t="str">
        <f>申込一覧表!AM19</f>
        <v/>
      </c>
      <c r="D15" t="str">
        <f>申込一覧表!AD19</f>
        <v/>
      </c>
      <c r="E15">
        <v>0</v>
      </c>
      <c r="F15">
        <v>0</v>
      </c>
      <c r="G15" t="str">
        <f>申込一覧表!AR19</f>
        <v>999:99.99</v>
      </c>
    </row>
    <row r="16" spans="1:7" x14ac:dyDescent="0.15">
      <c r="A16" t="str">
        <f>IF(申込一覧表!H20="","",申込一覧表!AA20)</f>
        <v/>
      </c>
      <c r="B16" t="str">
        <f>申込一覧表!AI20</f>
        <v/>
      </c>
      <c r="C16" t="str">
        <f>申込一覧表!AM20</f>
        <v/>
      </c>
      <c r="D16" t="str">
        <f>申込一覧表!AD20</f>
        <v/>
      </c>
      <c r="E16">
        <v>0</v>
      </c>
      <c r="F16">
        <v>0</v>
      </c>
      <c r="G16" t="str">
        <f>申込一覧表!AR20</f>
        <v>999:99.99</v>
      </c>
    </row>
    <row r="17" spans="1:7" x14ac:dyDescent="0.15">
      <c r="A17" t="str">
        <f>IF(申込一覧表!H21="","",申込一覧表!AA21)</f>
        <v/>
      </c>
      <c r="B17" t="str">
        <f>申込一覧表!AI21</f>
        <v/>
      </c>
      <c r="C17" t="str">
        <f>申込一覧表!AM21</f>
        <v/>
      </c>
      <c r="D17" t="str">
        <f>申込一覧表!AD21</f>
        <v/>
      </c>
      <c r="E17">
        <v>0</v>
      </c>
      <c r="F17">
        <v>0</v>
      </c>
      <c r="G17" t="str">
        <f>申込一覧表!AR21</f>
        <v>999:99.99</v>
      </c>
    </row>
    <row r="18" spans="1:7" x14ac:dyDescent="0.15">
      <c r="A18" t="str">
        <f>IF(申込一覧表!H22="","",申込一覧表!AA22)</f>
        <v/>
      </c>
      <c r="B18" t="str">
        <f>申込一覧表!AI22</f>
        <v/>
      </c>
      <c r="C18" t="str">
        <f>申込一覧表!AM22</f>
        <v/>
      </c>
      <c r="D18" t="str">
        <f>申込一覧表!AD22</f>
        <v/>
      </c>
      <c r="E18">
        <v>0</v>
      </c>
      <c r="F18">
        <v>0</v>
      </c>
      <c r="G18" t="str">
        <f>申込一覧表!AR22</f>
        <v>999:99.99</v>
      </c>
    </row>
    <row r="19" spans="1:7" x14ac:dyDescent="0.15">
      <c r="A19" t="str">
        <f>IF(申込一覧表!H23="","",申込一覧表!AA23)</f>
        <v/>
      </c>
      <c r="B19" t="str">
        <f>申込一覧表!AI23</f>
        <v/>
      </c>
      <c r="C19" t="str">
        <f>申込一覧表!AM23</f>
        <v/>
      </c>
      <c r="D19" t="str">
        <f>申込一覧表!AD23</f>
        <v/>
      </c>
      <c r="E19">
        <v>0</v>
      </c>
      <c r="F19">
        <v>0</v>
      </c>
      <c r="G19" t="str">
        <f>申込一覧表!AR23</f>
        <v>999:99.99</v>
      </c>
    </row>
    <row r="20" spans="1:7" x14ac:dyDescent="0.15">
      <c r="A20" t="str">
        <f>IF(申込一覧表!H24="","",申込一覧表!AA24)</f>
        <v/>
      </c>
      <c r="B20" t="str">
        <f>申込一覧表!AI24</f>
        <v/>
      </c>
      <c r="C20" t="str">
        <f>申込一覧表!AM24</f>
        <v/>
      </c>
      <c r="D20" t="str">
        <f>申込一覧表!AD24</f>
        <v/>
      </c>
      <c r="E20">
        <v>0</v>
      </c>
      <c r="F20">
        <v>0</v>
      </c>
      <c r="G20" t="str">
        <f>申込一覧表!AR24</f>
        <v>999:99.99</v>
      </c>
    </row>
    <row r="21" spans="1:7" x14ac:dyDescent="0.15">
      <c r="A21" t="str">
        <f>IF(申込一覧表!H25="","",申込一覧表!AA25)</f>
        <v/>
      </c>
      <c r="B21" t="str">
        <f>申込一覧表!AI25</f>
        <v/>
      </c>
      <c r="C21" t="str">
        <f>申込一覧表!AM25</f>
        <v/>
      </c>
      <c r="D21" t="str">
        <f>申込一覧表!AD25</f>
        <v/>
      </c>
      <c r="E21">
        <v>0</v>
      </c>
      <c r="F21">
        <v>0</v>
      </c>
      <c r="G21" t="str">
        <f>申込一覧表!AR25</f>
        <v>999:99.99</v>
      </c>
    </row>
    <row r="22" spans="1:7" x14ac:dyDescent="0.15">
      <c r="A22" t="str">
        <f>IF(申込一覧表!H26="","",申込一覧表!AA26)</f>
        <v/>
      </c>
      <c r="B22" t="str">
        <f>申込一覧表!AI26</f>
        <v/>
      </c>
      <c r="C22" t="str">
        <f>申込一覧表!AM26</f>
        <v/>
      </c>
      <c r="D22" t="str">
        <f>申込一覧表!AD26</f>
        <v/>
      </c>
      <c r="E22">
        <v>0</v>
      </c>
      <c r="F22">
        <v>0</v>
      </c>
      <c r="G22" t="str">
        <f>申込一覧表!AR26</f>
        <v>999:99.99</v>
      </c>
    </row>
    <row r="23" spans="1:7" x14ac:dyDescent="0.15">
      <c r="A23" t="str">
        <f>IF(申込一覧表!H27="","",申込一覧表!AA27)</f>
        <v/>
      </c>
      <c r="B23" t="str">
        <f>申込一覧表!AI27</f>
        <v/>
      </c>
      <c r="C23" t="str">
        <f>申込一覧表!AM27</f>
        <v/>
      </c>
      <c r="D23" t="str">
        <f>申込一覧表!AD27</f>
        <v/>
      </c>
      <c r="E23">
        <v>0</v>
      </c>
      <c r="F23">
        <v>0</v>
      </c>
      <c r="G23" t="str">
        <f>申込一覧表!AR27</f>
        <v>999:99.99</v>
      </c>
    </row>
    <row r="24" spans="1:7" x14ac:dyDescent="0.15">
      <c r="A24" t="str">
        <f>IF(申込一覧表!H28="","",申込一覧表!AA28)</f>
        <v/>
      </c>
      <c r="B24" t="str">
        <f>申込一覧表!AI28</f>
        <v/>
      </c>
      <c r="C24" t="str">
        <f>申込一覧表!AM28</f>
        <v/>
      </c>
      <c r="D24" t="str">
        <f>申込一覧表!AD28</f>
        <v/>
      </c>
      <c r="E24">
        <v>0</v>
      </c>
      <c r="F24">
        <v>0</v>
      </c>
      <c r="G24" t="str">
        <f>申込一覧表!AR28</f>
        <v>999:99.99</v>
      </c>
    </row>
    <row r="25" spans="1:7" x14ac:dyDescent="0.15">
      <c r="A25" t="str">
        <f>IF(申込一覧表!H29="","",申込一覧表!AA29)</f>
        <v/>
      </c>
      <c r="B25" t="str">
        <f>申込一覧表!AI29</f>
        <v/>
      </c>
      <c r="C25" t="str">
        <f>申込一覧表!AM29</f>
        <v/>
      </c>
      <c r="D25" t="str">
        <f>申込一覧表!AD29</f>
        <v/>
      </c>
      <c r="E25">
        <v>0</v>
      </c>
      <c r="F25">
        <v>0</v>
      </c>
      <c r="G25" t="str">
        <f>申込一覧表!AR29</f>
        <v>999:99.99</v>
      </c>
    </row>
    <row r="26" spans="1:7" x14ac:dyDescent="0.15">
      <c r="A26" t="str">
        <f>IF(申込一覧表!H30="","",申込一覧表!AA30)</f>
        <v/>
      </c>
      <c r="B26" t="str">
        <f>申込一覧表!AI30</f>
        <v/>
      </c>
      <c r="C26" t="str">
        <f>申込一覧表!AM30</f>
        <v/>
      </c>
      <c r="D26" t="str">
        <f>申込一覧表!AD30</f>
        <v/>
      </c>
      <c r="E26">
        <v>0</v>
      </c>
      <c r="F26">
        <v>0</v>
      </c>
      <c r="G26" t="str">
        <f>申込一覧表!AR30</f>
        <v>999:99.99</v>
      </c>
    </row>
    <row r="27" spans="1:7" x14ac:dyDescent="0.15">
      <c r="A27" t="str">
        <f>IF(申込一覧表!H31="","",申込一覧表!AA31)</f>
        <v/>
      </c>
      <c r="B27" t="str">
        <f>申込一覧表!AI31</f>
        <v/>
      </c>
      <c r="C27" t="str">
        <f>申込一覧表!AM31</f>
        <v/>
      </c>
      <c r="D27" t="str">
        <f>申込一覧表!AD31</f>
        <v/>
      </c>
      <c r="E27">
        <v>0</v>
      </c>
      <c r="F27">
        <v>0</v>
      </c>
      <c r="G27" t="str">
        <f>申込一覧表!AR31</f>
        <v>999:99.99</v>
      </c>
    </row>
    <row r="28" spans="1:7" x14ac:dyDescent="0.15">
      <c r="A28" t="str">
        <f>IF(申込一覧表!H32="","",申込一覧表!AA32)</f>
        <v/>
      </c>
      <c r="B28" t="str">
        <f>申込一覧表!AI32</f>
        <v/>
      </c>
      <c r="C28" t="str">
        <f>申込一覧表!AM32</f>
        <v/>
      </c>
      <c r="D28" t="str">
        <f>申込一覧表!AD32</f>
        <v/>
      </c>
      <c r="E28">
        <v>0</v>
      </c>
      <c r="F28">
        <v>0</v>
      </c>
      <c r="G28" t="str">
        <f>申込一覧表!AR32</f>
        <v>999:99.99</v>
      </c>
    </row>
    <row r="29" spans="1:7" x14ac:dyDescent="0.15">
      <c r="A29" t="str">
        <f>IF(申込一覧表!H33="","",申込一覧表!AA33)</f>
        <v/>
      </c>
      <c r="B29" t="str">
        <f>申込一覧表!AI33</f>
        <v/>
      </c>
      <c r="C29" t="str">
        <f>申込一覧表!AM33</f>
        <v/>
      </c>
      <c r="D29" t="str">
        <f>申込一覧表!AD33</f>
        <v/>
      </c>
      <c r="E29">
        <v>0</v>
      </c>
      <c r="F29">
        <v>0</v>
      </c>
      <c r="G29" t="str">
        <f>申込一覧表!AR33</f>
        <v>999:99.99</v>
      </c>
    </row>
    <row r="30" spans="1:7" x14ac:dyDescent="0.15">
      <c r="A30" t="str">
        <f>IF(申込一覧表!H34="","",申込一覧表!AA34)</f>
        <v/>
      </c>
      <c r="B30" t="str">
        <f>申込一覧表!AI34</f>
        <v/>
      </c>
      <c r="C30" t="str">
        <f>申込一覧表!AM34</f>
        <v/>
      </c>
      <c r="D30" t="str">
        <f>申込一覧表!AD34</f>
        <v/>
      </c>
      <c r="E30">
        <v>0</v>
      </c>
      <c r="F30">
        <v>0</v>
      </c>
      <c r="G30" t="str">
        <f>申込一覧表!AR34</f>
        <v>999:99.99</v>
      </c>
    </row>
    <row r="31" spans="1:7" x14ac:dyDescent="0.15">
      <c r="A31" t="str">
        <f>IF(申込一覧表!H35="","",申込一覧表!AA35)</f>
        <v/>
      </c>
      <c r="B31" t="str">
        <f>申込一覧表!AI35</f>
        <v/>
      </c>
      <c r="C31" t="str">
        <f>申込一覧表!AM35</f>
        <v/>
      </c>
      <c r="D31" t="str">
        <f>申込一覧表!AD35</f>
        <v/>
      </c>
      <c r="E31">
        <v>0</v>
      </c>
      <c r="F31">
        <v>0</v>
      </c>
      <c r="G31" t="str">
        <f>申込一覧表!AR35</f>
        <v>999:99.99</v>
      </c>
    </row>
    <row r="32" spans="1:7" x14ac:dyDescent="0.15">
      <c r="A32" t="str">
        <f>IF(申込一覧表!H36="","",申込一覧表!AA36)</f>
        <v/>
      </c>
      <c r="B32" t="str">
        <f>申込一覧表!AI36</f>
        <v/>
      </c>
      <c r="C32" t="str">
        <f>申込一覧表!AM36</f>
        <v/>
      </c>
      <c r="D32" t="str">
        <f>申込一覧表!AD36</f>
        <v/>
      </c>
      <c r="E32">
        <v>0</v>
      </c>
      <c r="F32">
        <v>0</v>
      </c>
      <c r="G32" t="str">
        <f>申込一覧表!AR36</f>
        <v>999:99.99</v>
      </c>
    </row>
    <row r="33" spans="1:7" x14ac:dyDescent="0.15">
      <c r="A33" t="str">
        <f>IF(申込一覧表!H37="","",申込一覧表!AA37)</f>
        <v/>
      </c>
      <c r="B33" t="str">
        <f>申込一覧表!AI37</f>
        <v/>
      </c>
      <c r="C33" t="str">
        <f>申込一覧表!AM37</f>
        <v/>
      </c>
      <c r="D33" t="str">
        <f>申込一覧表!AD37</f>
        <v/>
      </c>
      <c r="E33">
        <v>0</v>
      </c>
      <c r="F33">
        <v>0</v>
      </c>
      <c r="G33" t="str">
        <f>申込一覧表!AR37</f>
        <v>999:99.99</v>
      </c>
    </row>
    <row r="34" spans="1:7" x14ac:dyDescent="0.15">
      <c r="A34" t="str">
        <f>IF(申込一覧表!H38="","",申込一覧表!AA38)</f>
        <v/>
      </c>
      <c r="B34" t="str">
        <f>申込一覧表!AI38</f>
        <v/>
      </c>
      <c r="C34" t="str">
        <f>申込一覧表!AM38</f>
        <v/>
      </c>
      <c r="D34" t="str">
        <f>申込一覧表!AD38</f>
        <v/>
      </c>
      <c r="E34">
        <v>0</v>
      </c>
      <c r="F34">
        <v>0</v>
      </c>
      <c r="G34" t="str">
        <f>申込一覧表!AR38</f>
        <v>999:99.99</v>
      </c>
    </row>
    <row r="35" spans="1:7" x14ac:dyDescent="0.15">
      <c r="A35" t="str">
        <f>IF(申込一覧表!H39="","",申込一覧表!AA39)</f>
        <v/>
      </c>
      <c r="B35" t="str">
        <f>申込一覧表!AI39</f>
        <v/>
      </c>
      <c r="C35" t="str">
        <f>申込一覧表!AM39</f>
        <v/>
      </c>
      <c r="D35" t="str">
        <f>申込一覧表!AD39</f>
        <v/>
      </c>
      <c r="E35">
        <v>0</v>
      </c>
      <c r="F35">
        <v>0</v>
      </c>
      <c r="G35" t="str">
        <f>申込一覧表!AR39</f>
        <v>999:99.99</v>
      </c>
    </row>
    <row r="36" spans="1:7" x14ac:dyDescent="0.15">
      <c r="A36" t="str">
        <f>IF(申込一覧表!H40="","",申込一覧表!AA40)</f>
        <v/>
      </c>
      <c r="B36" t="str">
        <f>申込一覧表!AI40</f>
        <v/>
      </c>
      <c r="C36" t="str">
        <f>申込一覧表!AM40</f>
        <v/>
      </c>
      <c r="D36" t="str">
        <f>申込一覧表!AD40</f>
        <v/>
      </c>
      <c r="E36">
        <v>0</v>
      </c>
      <c r="F36">
        <v>0</v>
      </c>
      <c r="G36" t="str">
        <f>申込一覧表!AR40</f>
        <v>999:99.99</v>
      </c>
    </row>
    <row r="37" spans="1:7" x14ac:dyDescent="0.15">
      <c r="A37" t="str">
        <f>IF(申込一覧表!H41="","",申込一覧表!AA41)</f>
        <v/>
      </c>
      <c r="B37" t="str">
        <f>申込一覧表!AI41</f>
        <v/>
      </c>
      <c r="C37" t="str">
        <f>申込一覧表!AM41</f>
        <v/>
      </c>
      <c r="D37" t="str">
        <f>申込一覧表!AD41</f>
        <v/>
      </c>
      <c r="E37">
        <v>0</v>
      </c>
      <c r="F37">
        <v>0</v>
      </c>
      <c r="G37" t="str">
        <f>申込一覧表!AR41</f>
        <v>999:99.99</v>
      </c>
    </row>
    <row r="38" spans="1:7" x14ac:dyDescent="0.15">
      <c r="A38" t="str">
        <f>IF(申込一覧表!H42="","",申込一覧表!AA42)</f>
        <v/>
      </c>
      <c r="B38" t="str">
        <f>申込一覧表!AI42</f>
        <v/>
      </c>
      <c r="C38" t="str">
        <f>申込一覧表!AM42</f>
        <v/>
      </c>
      <c r="D38" t="str">
        <f>申込一覧表!AD42</f>
        <v/>
      </c>
      <c r="E38">
        <v>0</v>
      </c>
      <c r="F38">
        <v>0</v>
      </c>
      <c r="G38" t="str">
        <f>申込一覧表!AR42</f>
        <v>999:99.99</v>
      </c>
    </row>
    <row r="39" spans="1:7" x14ac:dyDescent="0.15">
      <c r="A39" t="str">
        <f>IF(申込一覧表!H43="","",申込一覧表!AA43)</f>
        <v/>
      </c>
      <c r="B39" t="str">
        <f>申込一覧表!AI43</f>
        <v/>
      </c>
      <c r="C39" t="str">
        <f>申込一覧表!AM43</f>
        <v/>
      </c>
      <c r="D39" t="str">
        <f>申込一覧表!AD43</f>
        <v/>
      </c>
      <c r="E39">
        <v>0</v>
      </c>
      <c r="F39">
        <v>0</v>
      </c>
      <c r="G39" t="str">
        <f>申込一覧表!AR43</f>
        <v>999:99.99</v>
      </c>
    </row>
    <row r="40" spans="1:7" x14ac:dyDescent="0.15">
      <c r="A40" t="str">
        <f>IF(申込一覧表!H44="","",申込一覧表!AA44)</f>
        <v/>
      </c>
      <c r="B40" t="str">
        <f>申込一覧表!AI44</f>
        <v/>
      </c>
      <c r="C40" t="str">
        <f>申込一覧表!AM44</f>
        <v/>
      </c>
      <c r="D40" t="str">
        <f>申込一覧表!AD44</f>
        <v/>
      </c>
      <c r="E40">
        <v>0</v>
      </c>
      <c r="F40">
        <v>0</v>
      </c>
      <c r="G40" t="str">
        <f>申込一覧表!AR44</f>
        <v>999:99.99</v>
      </c>
    </row>
    <row r="41" spans="1:7" x14ac:dyDescent="0.15">
      <c r="A41" t="str">
        <f>IF(申込一覧表!H45="","",申込一覧表!AA45)</f>
        <v/>
      </c>
      <c r="B41" t="str">
        <f>申込一覧表!AI45</f>
        <v/>
      </c>
      <c r="C41" t="str">
        <f>申込一覧表!AM45</f>
        <v/>
      </c>
      <c r="D41" t="str">
        <f>申込一覧表!AD45</f>
        <v/>
      </c>
      <c r="E41">
        <v>0</v>
      </c>
      <c r="F41">
        <v>0</v>
      </c>
      <c r="G41" t="str">
        <f>申込一覧表!AR45</f>
        <v>999:99.99</v>
      </c>
    </row>
    <row r="42" spans="1:7" x14ac:dyDescent="0.15">
      <c r="A42" t="str">
        <f>IF(申込一覧表!H46="","",申込一覧表!AA46)</f>
        <v/>
      </c>
      <c r="B42" t="str">
        <f>申込一覧表!AI46</f>
        <v/>
      </c>
      <c r="C42" t="str">
        <f>申込一覧表!AM46</f>
        <v/>
      </c>
      <c r="D42" t="str">
        <f>申込一覧表!AD46</f>
        <v/>
      </c>
      <c r="E42">
        <v>0</v>
      </c>
      <c r="F42">
        <v>0</v>
      </c>
      <c r="G42" t="str">
        <f>申込一覧表!AR46</f>
        <v>999:99.99</v>
      </c>
    </row>
    <row r="43" spans="1:7" x14ac:dyDescent="0.15">
      <c r="A43" t="str">
        <f>IF(申込一覧表!H47="","",申込一覧表!AA47)</f>
        <v/>
      </c>
      <c r="B43" t="str">
        <f>申込一覧表!AI47</f>
        <v/>
      </c>
      <c r="C43" t="str">
        <f>申込一覧表!AM47</f>
        <v/>
      </c>
      <c r="D43" t="str">
        <f>申込一覧表!AD47</f>
        <v/>
      </c>
      <c r="E43">
        <v>0</v>
      </c>
      <c r="F43">
        <v>0</v>
      </c>
      <c r="G43" t="str">
        <f>申込一覧表!AR47</f>
        <v>999:99.99</v>
      </c>
    </row>
    <row r="44" spans="1:7" x14ac:dyDescent="0.15">
      <c r="A44" t="str">
        <f>IF(申込一覧表!H48="","",申込一覧表!AA48)</f>
        <v/>
      </c>
      <c r="B44" t="str">
        <f>申込一覧表!AI48</f>
        <v/>
      </c>
      <c r="C44" t="str">
        <f>申込一覧表!AM48</f>
        <v/>
      </c>
      <c r="D44" t="str">
        <f>申込一覧表!AD48</f>
        <v/>
      </c>
      <c r="E44">
        <v>0</v>
      </c>
      <c r="F44">
        <v>0</v>
      </c>
      <c r="G44" t="str">
        <f>申込一覧表!AR48</f>
        <v>999:99.99</v>
      </c>
    </row>
    <row r="45" spans="1:7" x14ac:dyDescent="0.15">
      <c r="A45" t="str">
        <f>IF(申込一覧表!H49="","",申込一覧表!AA49)</f>
        <v/>
      </c>
      <c r="B45" t="str">
        <f>申込一覧表!AI49</f>
        <v/>
      </c>
      <c r="C45" t="str">
        <f>申込一覧表!AM49</f>
        <v/>
      </c>
      <c r="D45" t="str">
        <f>申込一覧表!AD49</f>
        <v/>
      </c>
      <c r="E45">
        <v>0</v>
      </c>
      <c r="F45">
        <v>0</v>
      </c>
      <c r="G45" t="str">
        <f>申込一覧表!AR49</f>
        <v>999:99.99</v>
      </c>
    </row>
    <row r="46" spans="1:7" x14ac:dyDescent="0.15">
      <c r="A46" t="str">
        <f>IF(申込一覧表!H50="","",申込一覧表!AA50)</f>
        <v/>
      </c>
      <c r="B46" t="str">
        <f>申込一覧表!AI50</f>
        <v/>
      </c>
      <c r="C46" t="str">
        <f>申込一覧表!AM50</f>
        <v/>
      </c>
      <c r="D46" t="str">
        <f>申込一覧表!AD50</f>
        <v/>
      </c>
      <c r="E46">
        <v>0</v>
      </c>
      <c r="F46">
        <v>0</v>
      </c>
      <c r="G46" t="str">
        <f>申込一覧表!AR50</f>
        <v>999:99.99</v>
      </c>
    </row>
    <row r="47" spans="1:7" x14ac:dyDescent="0.15">
      <c r="A47" t="str">
        <f>IF(申込一覧表!H51="","",申込一覧表!AA51)</f>
        <v/>
      </c>
      <c r="B47" t="str">
        <f>申込一覧表!AI51</f>
        <v/>
      </c>
      <c r="C47" t="str">
        <f>申込一覧表!AM51</f>
        <v/>
      </c>
      <c r="D47" t="str">
        <f>申込一覧表!AD51</f>
        <v/>
      </c>
      <c r="E47">
        <v>0</v>
      </c>
      <c r="F47">
        <v>0</v>
      </c>
      <c r="G47" t="str">
        <f>申込一覧表!AR51</f>
        <v>999:99.99</v>
      </c>
    </row>
    <row r="48" spans="1:7" x14ac:dyDescent="0.15">
      <c r="A48" t="str">
        <f>IF(申込一覧表!H52="","",申込一覧表!AA52)</f>
        <v/>
      </c>
      <c r="B48" t="str">
        <f>申込一覧表!AI52</f>
        <v/>
      </c>
      <c r="C48" t="str">
        <f>申込一覧表!AM52</f>
        <v/>
      </c>
      <c r="D48" t="str">
        <f>申込一覧表!AD52</f>
        <v/>
      </c>
      <c r="E48">
        <v>0</v>
      </c>
      <c r="F48">
        <v>0</v>
      </c>
      <c r="G48" t="str">
        <f>申込一覧表!AR52</f>
        <v>999:99.99</v>
      </c>
    </row>
    <row r="49" spans="1:7" x14ac:dyDescent="0.15">
      <c r="A49" t="str">
        <f>IF(申込一覧表!H53="","",申込一覧表!AA53)</f>
        <v/>
      </c>
      <c r="B49" t="str">
        <f>申込一覧表!AI53</f>
        <v/>
      </c>
      <c r="C49" t="str">
        <f>申込一覧表!AM53</f>
        <v/>
      </c>
      <c r="D49" t="str">
        <f>申込一覧表!AD53</f>
        <v/>
      </c>
      <c r="E49">
        <v>0</v>
      </c>
      <c r="F49">
        <v>0</v>
      </c>
      <c r="G49" t="str">
        <f>申込一覧表!AR53</f>
        <v>999:99.99</v>
      </c>
    </row>
    <row r="50" spans="1:7" x14ac:dyDescent="0.15">
      <c r="A50" t="str">
        <f>IF(申込一覧表!H54="","",申込一覧表!AA54)</f>
        <v/>
      </c>
      <c r="B50" t="str">
        <f>申込一覧表!AI54</f>
        <v/>
      </c>
      <c r="C50" t="str">
        <f>申込一覧表!AM54</f>
        <v/>
      </c>
      <c r="D50" t="str">
        <f>申込一覧表!AD54</f>
        <v/>
      </c>
      <c r="E50">
        <v>0</v>
      </c>
      <c r="F50">
        <v>0</v>
      </c>
      <c r="G50" t="str">
        <f>申込一覧表!AR54</f>
        <v>999:99.99</v>
      </c>
    </row>
    <row r="51" spans="1:7" x14ac:dyDescent="0.15">
      <c r="A51" t="str">
        <f>IF(申込一覧表!H55="","",申込一覧表!AA55)</f>
        <v/>
      </c>
      <c r="B51" t="str">
        <f>申込一覧表!AI55</f>
        <v/>
      </c>
      <c r="C51" t="str">
        <f>申込一覧表!AM55</f>
        <v/>
      </c>
      <c r="D51" t="str">
        <f>申込一覧表!AD55</f>
        <v/>
      </c>
      <c r="E51">
        <v>0</v>
      </c>
      <c r="F51">
        <v>0</v>
      </c>
      <c r="G51" t="str">
        <f>申込一覧表!AR55</f>
        <v>999:99.99</v>
      </c>
    </row>
    <row r="52" spans="1:7" x14ac:dyDescent="0.15">
      <c r="A52" t="str">
        <f>IF(申込一覧表!H56="","",申込一覧表!AA56)</f>
        <v/>
      </c>
      <c r="B52" t="str">
        <f>申込一覧表!AI56</f>
        <v/>
      </c>
      <c r="C52" t="str">
        <f>申込一覧表!AM56</f>
        <v/>
      </c>
      <c r="D52" t="str">
        <f>申込一覧表!AD56</f>
        <v/>
      </c>
      <c r="E52">
        <v>0</v>
      </c>
      <c r="F52">
        <v>0</v>
      </c>
      <c r="G52" t="str">
        <f>申込一覧表!AR56</f>
        <v>999:99.99</v>
      </c>
    </row>
    <row r="53" spans="1:7" x14ac:dyDescent="0.15">
      <c r="A53" t="str">
        <f>IF(申込一覧表!H57="","",申込一覧表!AA57)</f>
        <v/>
      </c>
      <c r="B53" t="str">
        <f>申込一覧表!AI57</f>
        <v/>
      </c>
      <c r="C53" t="str">
        <f>申込一覧表!AM57</f>
        <v/>
      </c>
      <c r="D53" t="str">
        <f>申込一覧表!AD57</f>
        <v/>
      </c>
      <c r="E53">
        <v>0</v>
      </c>
      <c r="F53">
        <v>0</v>
      </c>
      <c r="G53" t="str">
        <f>申込一覧表!AR57</f>
        <v>999:99.99</v>
      </c>
    </row>
    <row r="54" spans="1:7" x14ac:dyDescent="0.15">
      <c r="A54" t="str">
        <f>IF(申込一覧表!H58="","",申込一覧表!AA58)</f>
        <v/>
      </c>
      <c r="B54" t="str">
        <f>申込一覧表!AI58</f>
        <v/>
      </c>
      <c r="C54" t="str">
        <f>申込一覧表!AM58</f>
        <v/>
      </c>
      <c r="D54" t="str">
        <f>申込一覧表!AD58</f>
        <v/>
      </c>
      <c r="E54">
        <v>0</v>
      </c>
      <c r="F54">
        <v>0</v>
      </c>
      <c r="G54" t="str">
        <f>申込一覧表!AR58</f>
        <v>999:99.99</v>
      </c>
    </row>
    <row r="55" spans="1:7" x14ac:dyDescent="0.15">
      <c r="A55" t="str">
        <f>IF(申込一覧表!H59="","",申込一覧表!AA59)</f>
        <v/>
      </c>
      <c r="B55" t="str">
        <f>申込一覧表!AI59</f>
        <v/>
      </c>
      <c r="C55" t="str">
        <f>申込一覧表!AM59</f>
        <v/>
      </c>
      <c r="D55" t="str">
        <f>申込一覧表!AD59</f>
        <v/>
      </c>
      <c r="E55">
        <v>0</v>
      </c>
      <c r="F55">
        <v>0</v>
      </c>
      <c r="G55" t="str">
        <f>申込一覧表!AR59</f>
        <v>999:99.99</v>
      </c>
    </row>
    <row r="56" spans="1:7" x14ac:dyDescent="0.15">
      <c r="A56" t="str">
        <f>IF(申込一覧表!H60="","",申込一覧表!AA60)</f>
        <v/>
      </c>
      <c r="B56" t="str">
        <f>申込一覧表!AI60</f>
        <v/>
      </c>
      <c r="C56" t="str">
        <f>申込一覧表!AM60</f>
        <v/>
      </c>
      <c r="D56" t="str">
        <f>申込一覧表!AD60</f>
        <v/>
      </c>
      <c r="E56">
        <v>0</v>
      </c>
      <c r="F56">
        <v>0</v>
      </c>
      <c r="G56" t="str">
        <f>申込一覧表!AR60</f>
        <v>999:99.99</v>
      </c>
    </row>
    <row r="57" spans="1:7" x14ac:dyDescent="0.15">
      <c r="A57" t="str">
        <f>IF(申込一覧表!H61="","",申込一覧表!AA61)</f>
        <v/>
      </c>
      <c r="B57" t="str">
        <f>申込一覧表!AI61</f>
        <v/>
      </c>
      <c r="C57" t="str">
        <f>申込一覧表!AM61</f>
        <v/>
      </c>
      <c r="D57" t="str">
        <f>申込一覧表!AD61</f>
        <v/>
      </c>
      <c r="E57">
        <v>0</v>
      </c>
      <c r="F57">
        <v>0</v>
      </c>
      <c r="G57" t="str">
        <f>申込一覧表!AR61</f>
        <v>999:99.99</v>
      </c>
    </row>
    <row r="58" spans="1:7" x14ac:dyDescent="0.15">
      <c r="A58" t="str">
        <f>IF(申込一覧表!H62="","",申込一覧表!AA62)</f>
        <v/>
      </c>
      <c r="B58" t="str">
        <f>申込一覧表!AI62</f>
        <v/>
      </c>
      <c r="C58" t="str">
        <f>申込一覧表!AM62</f>
        <v/>
      </c>
      <c r="D58" t="str">
        <f>申込一覧表!AD62</f>
        <v/>
      </c>
      <c r="E58">
        <v>0</v>
      </c>
      <c r="F58">
        <v>0</v>
      </c>
      <c r="G58" t="str">
        <f>申込一覧表!AR62</f>
        <v>999:99.99</v>
      </c>
    </row>
    <row r="59" spans="1:7" x14ac:dyDescent="0.15">
      <c r="A59" t="str">
        <f>IF(申込一覧表!H63="","",申込一覧表!AA63)</f>
        <v/>
      </c>
      <c r="B59" t="str">
        <f>申込一覧表!AI63</f>
        <v/>
      </c>
      <c r="C59" t="str">
        <f>申込一覧表!AM63</f>
        <v/>
      </c>
      <c r="D59" t="str">
        <f>申込一覧表!AD63</f>
        <v/>
      </c>
      <c r="E59">
        <v>0</v>
      </c>
      <c r="F59">
        <v>0</v>
      </c>
      <c r="G59" t="str">
        <f>申込一覧表!AR63</f>
        <v>999:99.99</v>
      </c>
    </row>
    <row r="60" spans="1:7" x14ac:dyDescent="0.15">
      <c r="A60" t="str">
        <f>IF(申込一覧表!H64="","",申込一覧表!AA64)</f>
        <v/>
      </c>
      <c r="B60" t="str">
        <f>申込一覧表!AI64</f>
        <v/>
      </c>
      <c r="C60" t="str">
        <f>申込一覧表!AM64</f>
        <v/>
      </c>
      <c r="D60" t="str">
        <f>申込一覧表!AD64</f>
        <v/>
      </c>
      <c r="E60">
        <v>0</v>
      </c>
      <c r="F60">
        <v>0</v>
      </c>
      <c r="G60" t="str">
        <f>申込一覧表!AR64</f>
        <v>999:99.99</v>
      </c>
    </row>
    <row r="61" spans="1:7" x14ac:dyDescent="0.15">
      <c r="A61" s="105" t="str">
        <f>IF(申込一覧表!H65="","",申込一覧表!AA65)</f>
        <v/>
      </c>
      <c r="B61" s="105" t="str">
        <f>申込一覧表!AI65</f>
        <v/>
      </c>
      <c r="C61" s="105" t="str">
        <f>申込一覧表!AM65</f>
        <v/>
      </c>
      <c r="D61" s="105" t="str">
        <f>申込一覧表!AD65</f>
        <v/>
      </c>
      <c r="E61" s="105">
        <v>0</v>
      </c>
      <c r="F61" s="105">
        <v>0</v>
      </c>
      <c r="G61" s="105" t="str">
        <f>申込一覧表!AR65</f>
        <v>999:99.99</v>
      </c>
    </row>
    <row r="63" spans="1:7" x14ac:dyDescent="0.15">
      <c r="A63" s="105"/>
      <c r="B63" s="105"/>
      <c r="C63" s="105"/>
      <c r="D63" s="105"/>
      <c r="E63" s="105"/>
      <c r="F63" s="105"/>
      <c r="G63" s="105"/>
    </row>
    <row r="64" spans="1:7" x14ac:dyDescent="0.15">
      <c r="A64" t="str">
        <f>IF(申込一覧表!H68="","",申込一覧表!AA68)</f>
        <v/>
      </c>
      <c r="B64" s="26" t="str">
        <f>申込一覧表!AI68</f>
        <v/>
      </c>
      <c r="C64" s="26" t="str">
        <f>申込一覧表!AM68</f>
        <v/>
      </c>
      <c r="D64" s="26" t="str">
        <f>申込一覧表!AD68</f>
        <v/>
      </c>
      <c r="E64">
        <v>0</v>
      </c>
      <c r="F64">
        <v>5</v>
      </c>
      <c r="G64" s="26" t="str">
        <f>申込一覧表!AR68</f>
        <v>999:99.99</v>
      </c>
    </row>
    <row r="65" spans="1:7" x14ac:dyDescent="0.15">
      <c r="A65" t="str">
        <f>IF(申込一覧表!H69="","",申込一覧表!AA69)</f>
        <v/>
      </c>
      <c r="B65" t="str">
        <f>申込一覧表!AI69</f>
        <v/>
      </c>
      <c r="C65" t="str">
        <f>申込一覧表!AM69</f>
        <v/>
      </c>
      <c r="D65" t="str">
        <f>申込一覧表!AD69</f>
        <v/>
      </c>
      <c r="E65">
        <v>0</v>
      </c>
      <c r="F65">
        <v>5</v>
      </c>
      <c r="G65" t="str">
        <f>申込一覧表!AR69</f>
        <v>999:99.99</v>
      </c>
    </row>
    <row r="66" spans="1:7" x14ac:dyDescent="0.15">
      <c r="A66" t="str">
        <f>IF(申込一覧表!H70="","",申込一覧表!AA70)</f>
        <v/>
      </c>
      <c r="B66" t="str">
        <f>申込一覧表!AI70</f>
        <v/>
      </c>
      <c r="C66" t="str">
        <f>申込一覧表!AM70</f>
        <v/>
      </c>
      <c r="D66" t="str">
        <f>申込一覧表!AD70</f>
        <v/>
      </c>
      <c r="E66">
        <v>0</v>
      </c>
      <c r="F66">
        <v>5</v>
      </c>
      <c r="G66" t="str">
        <f>申込一覧表!AR70</f>
        <v>999:99.99</v>
      </c>
    </row>
    <row r="67" spans="1:7" x14ac:dyDescent="0.15">
      <c r="A67" t="str">
        <f>IF(申込一覧表!H71="","",申込一覧表!AA71)</f>
        <v/>
      </c>
      <c r="B67" t="str">
        <f>申込一覧表!AI71</f>
        <v/>
      </c>
      <c r="C67" t="str">
        <f>申込一覧表!AM71</f>
        <v/>
      </c>
      <c r="D67" t="str">
        <f>申込一覧表!AD71</f>
        <v/>
      </c>
      <c r="E67">
        <v>0</v>
      </c>
      <c r="F67">
        <v>5</v>
      </c>
      <c r="G67" t="str">
        <f>申込一覧表!AR71</f>
        <v>999:99.99</v>
      </c>
    </row>
    <row r="68" spans="1:7" x14ac:dyDescent="0.15">
      <c r="A68" t="str">
        <f>IF(申込一覧表!H72="","",申込一覧表!AA72)</f>
        <v/>
      </c>
      <c r="B68" t="str">
        <f>申込一覧表!AI72</f>
        <v/>
      </c>
      <c r="C68" t="str">
        <f>申込一覧表!AM72</f>
        <v/>
      </c>
      <c r="D68" t="str">
        <f>申込一覧表!AD72</f>
        <v/>
      </c>
      <c r="E68">
        <v>0</v>
      </c>
      <c r="F68">
        <v>5</v>
      </c>
      <c r="G68" t="str">
        <f>申込一覧表!AR72</f>
        <v>999:99.99</v>
      </c>
    </row>
    <row r="69" spans="1:7" x14ac:dyDescent="0.15">
      <c r="A69" t="str">
        <f>IF(申込一覧表!H73="","",申込一覧表!AA73)</f>
        <v/>
      </c>
      <c r="B69" t="str">
        <f>申込一覧表!AI73</f>
        <v/>
      </c>
      <c r="C69" t="str">
        <f>申込一覧表!AM73</f>
        <v/>
      </c>
      <c r="D69" t="str">
        <f>申込一覧表!AD73</f>
        <v/>
      </c>
      <c r="E69">
        <v>0</v>
      </c>
      <c r="F69">
        <v>5</v>
      </c>
      <c r="G69" t="str">
        <f>申込一覧表!AR73</f>
        <v>999:99.99</v>
      </c>
    </row>
    <row r="70" spans="1:7" x14ac:dyDescent="0.15">
      <c r="A70" t="str">
        <f>IF(申込一覧表!H74="","",申込一覧表!AA74)</f>
        <v/>
      </c>
      <c r="B70" t="str">
        <f>申込一覧表!AI74</f>
        <v/>
      </c>
      <c r="C70" t="str">
        <f>申込一覧表!AM74</f>
        <v/>
      </c>
      <c r="D70" t="str">
        <f>申込一覧表!AD74</f>
        <v/>
      </c>
      <c r="E70">
        <v>0</v>
      </c>
      <c r="F70">
        <v>5</v>
      </c>
      <c r="G70" t="str">
        <f>申込一覧表!AR74</f>
        <v>999:99.99</v>
      </c>
    </row>
    <row r="71" spans="1:7" x14ac:dyDescent="0.15">
      <c r="A71" t="str">
        <f>IF(申込一覧表!H75="","",申込一覧表!AA75)</f>
        <v/>
      </c>
      <c r="B71" t="str">
        <f>申込一覧表!AI75</f>
        <v/>
      </c>
      <c r="C71" t="str">
        <f>申込一覧表!AM75</f>
        <v/>
      </c>
      <c r="D71" t="str">
        <f>申込一覧表!AD75</f>
        <v/>
      </c>
      <c r="E71">
        <v>0</v>
      </c>
      <c r="F71">
        <v>5</v>
      </c>
      <c r="G71" t="str">
        <f>申込一覧表!AR75</f>
        <v>999:99.99</v>
      </c>
    </row>
    <row r="72" spans="1:7" x14ac:dyDescent="0.15">
      <c r="A72" t="str">
        <f>IF(申込一覧表!H76="","",申込一覧表!AA76)</f>
        <v/>
      </c>
      <c r="B72" t="str">
        <f>申込一覧表!AI76</f>
        <v/>
      </c>
      <c r="C72" t="str">
        <f>申込一覧表!AM76</f>
        <v/>
      </c>
      <c r="D72" t="str">
        <f>申込一覧表!AD76</f>
        <v/>
      </c>
      <c r="E72">
        <v>0</v>
      </c>
      <c r="F72">
        <v>5</v>
      </c>
      <c r="G72" t="str">
        <f>申込一覧表!AR76</f>
        <v>999:99.99</v>
      </c>
    </row>
    <row r="73" spans="1:7" x14ac:dyDescent="0.15">
      <c r="A73" t="str">
        <f>IF(申込一覧表!H77="","",申込一覧表!AA77)</f>
        <v/>
      </c>
      <c r="B73" t="str">
        <f>申込一覧表!AI77</f>
        <v/>
      </c>
      <c r="C73" t="str">
        <f>申込一覧表!AM77</f>
        <v/>
      </c>
      <c r="D73" t="str">
        <f>申込一覧表!AD77</f>
        <v/>
      </c>
      <c r="E73">
        <v>0</v>
      </c>
      <c r="F73">
        <v>5</v>
      </c>
      <c r="G73" t="str">
        <f>申込一覧表!AR77</f>
        <v>999:99.99</v>
      </c>
    </row>
    <row r="74" spans="1:7" x14ac:dyDescent="0.15">
      <c r="A74" t="str">
        <f>IF(申込一覧表!H78="","",申込一覧表!AA78)</f>
        <v/>
      </c>
      <c r="B74" t="str">
        <f>申込一覧表!AI78</f>
        <v/>
      </c>
      <c r="C74" t="str">
        <f>申込一覧表!AM78</f>
        <v/>
      </c>
      <c r="D74" t="str">
        <f>申込一覧表!AD78</f>
        <v/>
      </c>
      <c r="E74">
        <v>0</v>
      </c>
      <c r="F74">
        <v>5</v>
      </c>
      <c r="G74" t="str">
        <f>申込一覧表!AR78</f>
        <v>999:99.99</v>
      </c>
    </row>
    <row r="75" spans="1:7" x14ac:dyDescent="0.15">
      <c r="A75" t="str">
        <f>IF(申込一覧表!H79="","",申込一覧表!AA79)</f>
        <v/>
      </c>
      <c r="B75" t="str">
        <f>申込一覧表!AI79</f>
        <v/>
      </c>
      <c r="C75" t="str">
        <f>申込一覧表!AM79</f>
        <v/>
      </c>
      <c r="D75" t="str">
        <f>申込一覧表!AD79</f>
        <v/>
      </c>
      <c r="E75">
        <v>0</v>
      </c>
      <c r="F75">
        <v>5</v>
      </c>
      <c r="G75" t="str">
        <f>申込一覧表!AR79</f>
        <v>999:99.99</v>
      </c>
    </row>
    <row r="76" spans="1:7" x14ac:dyDescent="0.15">
      <c r="A76" t="str">
        <f>IF(申込一覧表!H80="","",申込一覧表!AA80)</f>
        <v/>
      </c>
      <c r="B76" t="str">
        <f>申込一覧表!AI80</f>
        <v/>
      </c>
      <c r="C76" t="str">
        <f>申込一覧表!AM80</f>
        <v/>
      </c>
      <c r="D76" t="str">
        <f>申込一覧表!AD80</f>
        <v/>
      </c>
      <c r="E76">
        <v>0</v>
      </c>
      <c r="F76">
        <v>5</v>
      </c>
      <c r="G76" t="str">
        <f>申込一覧表!AR80</f>
        <v>999:99.99</v>
      </c>
    </row>
    <row r="77" spans="1:7" x14ac:dyDescent="0.15">
      <c r="A77" t="str">
        <f>IF(申込一覧表!H81="","",申込一覧表!AA81)</f>
        <v/>
      </c>
      <c r="B77" t="str">
        <f>申込一覧表!AI81</f>
        <v/>
      </c>
      <c r="C77" t="str">
        <f>申込一覧表!AM81</f>
        <v/>
      </c>
      <c r="D77" t="str">
        <f>申込一覧表!AD81</f>
        <v/>
      </c>
      <c r="E77">
        <v>0</v>
      </c>
      <c r="F77">
        <v>5</v>
      </c>
      <c r="G77" t="str">
        <f>申込一覧表!AR81</f>
        <v>999:99.99</v>
      </c>
    </row>
    <row r="78" spans="1:7" x14ac:dyDescent="0.15">
      <c r="A78" t="str">
        <f>IF(申込一覧表!H82="","",申込一覧表!AA82)</f>
        <v/>
      </c>
      <c r="B78" t="str">
        <f>申込一覧表!AI82</f>
        <v/>
      </c>
      <c r="C78" t="str">
        <f>申込一覧表!AM82</f>
        <v/>
      </c>
      <c r="D78" t="str">
        <f>申込一覧表!AD82</f>
        <v/>
      </c>
      <c r="E78">
        <v>0</v>
      </c>
      <c r="F78">
        <v>5</v>
      </c>
      <c r="G78" t="str">
        <f>申込一覧表!AR82</f>
        <v>999:99.99</v>
      </c>
    </row>
    <row r="79" spans="1:7" x14ac:dyDescent="0.15">
      <c r="A79" t="str">
        <f>IF(申込一覧表!H83="","",申込一覧表!AA83)</f>
        <v/>
      </c>
      <c r="B79" t="str">
        <f>申込一覧表!AI83</f>
        <v/>
      </c>
      <c r="C79" t="str">
        <f>申込一覧表!AM83</f>
        <v/>
      </c>
      <c r="D79" t="str">
        <f>申込一覧表!AD83</f>
        <v/>
      </c>
      <c r="E79">
        <v>0</v>
      </c>
      <c r="F79">
        <v>5</v>
      </c>
      <c r="G79" t="str">
        <f>申込一覧表!AR83</f>
        <v>999:99.99</v>
      </c>
    </row>
    <row r="80" spans="1:7" x14ac:dyDescent="0.15">
      <c r="A80" t="str">
        <f>IF(申込一覧表!H84="","",申込一覧表!AA84)</f>
        <v/>
      </c>
      <c r="B80" t="str">
        <f>申込一覧表!AI84</f>
        <v/>
      </c>
      <c r="C80" t="str">
        <f>申込一覧表!AM84</f>
        <v/>
      </c>
      <c r="D80" t="str">
        <f>申込一覧表!AD84</f>
        <v/>
      </c>
      <c r="E80">
        <v>0</v>
      </c>
      <c r="F80">
        <v>5</v>
      </c>
      <c r="G80" t="str">
        <f>申込一覧表!AR84</f>
        <v>999:99.99</v>
      </c>
    </row>
    <row r="81" spans="1:7" x14ac:dyDescent="0.15">
      <c r="A81" t="str">
        <f>IF(申込一覧表!H85="","",申込一覧表!AA85)</f>
        <v/>
      </c>
      <c r="B81" t="str">
        <f>申込一覧表!AI85</f>
        <v/>
      </c>
      <c r="C81" t="str">
        <f>申込一覧表!AM85</f>
        <v/>
      </c>
      <c r="D81" t="str">
        <f>申込一覧表!AD85</f>
        <v/>
      </c>
      <c r="E81">
        <v>0</v>
      </c>
      <c r="F81">
        <v>5</v>
      </c>
      <c r="G81" t="str">
        <f>申込一覧表!AR85</f>
        <v>999:99.99</v>
      </c>
    </row>
    <row r="82" spans="1:7" x14ac:dyDescent="0.15">
      <c r="A82" t="str">
        <f>IF(申込一覧表!H86="","",申込一覧表!AA86)</f>
        <v/>
      </c>
      <c r="B82" t="str">
        <f>申込一覧表!AI86</f>
        <v/>
      </c>
      <c r="C82" t="str">
        <f>申込一覧表!AM86</f>
        <v/>
      </c>
      <c r="D82" t="str">
        <f>申込一覧表!AD86</f>
        <v/>
      </c>
      <c r="E82">
        <v>0</v>
      </c>
      <c r="F82">
        <v>5</v>
      </c>
      <c r="G82" t="str">
        <f>申込一覧表!AR86</f>
        <v>999:99.99</v>
      </c>
    </row>
    <row r="83" spans="1:7" x14ac:dyDescent="0.15">
      <c r="A83" t="str">
        <f>IF(申込一覧表!H87="","",申込一覧表!AA87)</f>
        <v/>
      </c>
      <c r="B83" t="str">
        <f>申込一覧表!AI87</f>
        <v/>
      </c>
      <c r="C83" t="str">
        <f>申込一覧表!AM87</f>
        <v/>
      </c>
      <c r="D83" t="str">
        <f>申込一覧表!AD87</f>
        <v/>
      </c>
      <c r="E83">
        <v>0</v>
      </c>
      <c r="F83">
        <v>5</v>
      </c>
      <c r="G83" t="str">
        <f>申込一覧表!AR87</f>
        <v>999:99.99</v>
      </c>
    </row>
    <row r="84" spans="1:7" x14ac:dyDescent="0.15">
      <c r="A84" t="str">
        <f>IF(申込一覧表!H88="","",申込一覧表!AA88)</f>
        <v/>
      </c>
      <c r="B84" t="str">
        <f>申込一覧表!AI88</f>
        <v/>
      </c>
      <c r="C84" t="str">
        <f>申込一覧表!AM88</f>
        <v/>
      </c>
      <c r="D84" t="str">
        <f>申込一覧表!AD88</f>
        <v/>
      </c>
      <c r="E84">
        <v>0</v>
      </c>
      <c r="F84">
        <v>5</v>
      </c>
      <c r="G84" t="str">
        <f>申込一覧表!AR88</f>
        <v>999:99.99</v>
      </c>
    </row>
    <row r="85" spans="1:7" x14ac:dyDescent="0.15">
      <c r="A85" t="str">
        <f>IF(申込一覧表!H89="","",申込一覧表!AA89)</f>
        <v/>
      </c>
      <c r="B85" t="str">
        <f>申込一覧表!AI89</f>
        <v/>
      </c>
      <c r="C85" t="str">
        <f>申込一覧表!AM89</f>
        <v/>
      </c>
      <c r="D85" t="str">
        <f>申込一覧表!AD89</f>
        <v/>
      </c>
      <c r="E85">
        <v>0</v>
      </c>
      <c r="F85">
        <v>5</v>
      </c>
      <c r="G85" t="str">
        <f>申込一覧表!AR89</f>
        <v>999:99.99</v>
      </c>
    </row>
    <row r="86" spans="1:7" x14ac:dyDescent="0.15">
      <c r="A86" t="str">
        <f>IF(申込一覧表!H90="","",申込一覧表!AA90)</f>
        <v/>
      </c>
      <c r="B86" t="str">
        <f>申込一覧表!AI90</f>
        <v/>
      </c>
      <c r="C86" t="str">
        <f>申込一覧表!AM90</f>
        <v/>
      </c>
      <c r="D86" t="str">
        <f>申込一覧表!AD90</f>
        <v/>
      </c>
      <c r="E86">
        <v>0</v>
      </c>
      <c r="F86">
        <v>5</v>
      </c>
      <c r="G86" t="str">
        <f>申込一覧表!AR90</f>
        <v>999:99.99</v>
      </c>
    </row>
    <row r="87" spans="1:7" x14ac:dyDescent="0.15">
      <c r="A87" t="str">
        <f>IF(申込一覧表!H91="","",申込一覧表!AA91)</f>
        <v/>
      </c>
      <c r="B87" t="str">
        <f>申込一覧表!AI91</f>
        <v/>
      </c>
      <c r="C87" t="str">
        <f>申込一覧表!AM91</f>
        <v/>
      </c>
      <c r="D87" t="str">
        <f>申込一覧表!AD91</f>
        <v/>
      </c>
      <c r="E87">
        <v>0</v>
      </c>
      <c r="F87">
        <v>5</v>
      </c>
      <c r="G87" t="str">
        <f>申込一覧表!AR91</f>
        <v>999:99.99</v>
      </c>
    </row>
    <row r="88" spans="1:7" x14ac:dyDescent="0.15">
      <c r="A88" t="str">
        <f>IF(申込一覧表!H92="","",申込一覧表!AA92)</f>
        <v/>
      </c>
      <c r="B88" t="str">
        <f>申込一覧表!AI92</f>
        <v/>
      </c>
      <c r="C88" t="str">
        <f>申込一覧表!AM92</f>
        <v/>
      </c>
      <c r="D88" t="str">
        <f>申込一覧表!AD92</f>
        <v/>
      </c>
      <c r="E88">
        <v>0</v>
      </c>
      <c r="F88">
        <v>5</v>
      </c>
      <c r="G88" t="str">
        <f>申込一覧表!AR92</f>
        <v>999:99.99</v>
      </c>
    </row>
    <row r="89" spans="1:7" x14ac:dyDescent="0.15">
      <c r="A89" t="str">
        <f>IF(申込一覧表!H93="","",申込一覧表!AA93)</f>
        <v/>
      </c>
      <c r="B89" t="str">
        <f>申込一覧表!AI93</f>
        <v/>
      </c>
      <c r="C89" t="str">
        <f>申込一覧表!AM93</f>
        <v/>
      </c>
      <c r="D89" t="str">
        <f>申込一覧表!AD93</f>
        <v/>
      </c>
      <c r="E89">
        <v>0</v>
      </c>
      <c r="F89">
        <v>5</v>
      </c>
      <c r="G89" t="str">
        <f>申込一覧表!AR93</f>
        <v>999:99.99</v>
      </c>
    </row>
    <row r="90" spans="1:7" x14ac:dyDescent="0.15">
      <c r="A90" t="str">
        <f>IF(申込一覧表!H94="","",申込一覧表!AA94)</f>
        <v/>
      </c>
      <c r="B90" t="str">
        <f>申込一覧表!AI94</f>
        <v/>
      </c>
      <c r="C90" t="str">
        <f>申込一覧表!AM94</f>
        <v/>
      </c>
      <c r="D90" t="str">
        <f>申込一覧表!AD94</f>
        <v/>
      </c>
      <c r="E90">
        <v>0</v>
      </c>
      <c r="F90">
        <v>5</v>
      </c>
      <c r="G90" t="str">
        <f>申込一覧表!AR94</f>
        <v>999:99.99</v>
      </c>
    </row>
    <row r="91" spans="1:7" x14ac:dyDescent="0.15">
      <c r="A91" t="str">
        <f>IF(申込一覧表!H95="","",申込一覧表!AA95)</f>
        <v/>
      </c>
      <c r="B91" t="str">
        <f>申込一覧表!AI95</f>
        <v/>
      </c>
      <c r="C91" t="str">
        <f>申込一覧表!AM95</f>
        <v/>
      </c>
      <c r="D91" t="str">
        <f>申込一覧表!AD95</f>
        <v/>
      </c>
      <c r="E91">
        <v>0</v>
      </c>
      <c r="F91">
        <v>5</v>
      </c>
      <c r="G91" t="str">
        <f>申込一覧表!AR95</f>
        <v>999:99.99</v>
      </c>
    </row>
    <row r="92" spans="1:7" x14ac:dyDescent="0.15">
      <c r="A92" t="str">
        <f>IF(申込一覧表!H96="","",申込一覧表!AA96)</f>
        <v/>
      </c>
      <c r="B92" t="str">
        <f>申込一覧表!AI96</f>
        <v/>
      </c>
      <c r="C92" t="str">
        <f>申込一覧表!AM96</f>
        <v/>
      </c>
      <c r="D92" t="str">
        <f>申込一覧表!AD96</f>
        <v/>
      </c>
      <c r="E92">
        <v>0</v>
      </c>
      <c r="F92">
        <v>5</v>
      </c>
      <c r="G92" t="str">
        <f>申込一覧表!AR96</f>
        <v>999:99.99</v>
      </c>
    </row>
    <row r="93" spans="1:7" x14ac:dyDescent="0.15">
      <c r="A93" t="str">
        <f>IF(申込一覧表!H97="","",申込一覧表!AA97)</f>
        <v/>
      </c>
      <c r="B93" t="str">
        <f>申込一覧表!AI97</f>
        <v/>
      </c>
      <c r="C93" t="str">
        <f>申込一覧表!AM97</f>
        <v/>
      </c>
      <c r="D93" t="str">
        <f>申込一覧表!AD97</f>
        <v/>
      </c>
      <c r="E93">
        <v>0</v>
      </c>
      <c r="F93">
        <v>5</v>
      </c>
      <c r="G93" t="str">
        <f>申込一覧表!AR97</f>
        <v>999:99.99</v>
      </c>
    </row>
    <row r="94" spans="1:7" x14ac:dyDescent="0.15">
      <c r="A94" t="str">
        <f>IF(申込一覧表!H98="","",申込一覧表!AA98)</f>
        <v/>
      </c>
      <c r="B94" t="str">
        <f>申込一覧表!AI98</f>
        <v/>
      </c>
      <c r="C94" t="str">
        <f>申込一覧表!AM98</f>
        <v/>
      </c>
      <c r="D94" t="str">
        <f>申込一覧表!AD98</f>
        <v/>
      </c>
      <c r="E94">
        <v>0</v>
      </c>
      <c r="F94">
        <v>5</v>
      </c>
      <c r="G94" t="str">
        <f>申込一覧表!AR98</f>
        <v>999:99.99</v>
      </c>
    </row>
    <row r="95" spans="1:7" x14ac:dyDescent="0.15">
      <c r="A95" t="str">
        <f>IF(申込一覧表!H99="","",申込一覧表!AA99)</f>
        <v/>
      </c>
      <c r="B95" t="str">
        <f>申込一覧表!AI99</f>
        <v/>
      </c>
      <c r="C95" t="str">
        <f>申込一覧表!AM99</f>
        <v/>
      </c>
      <c r="D95" t="str">
        <f>申込一覧表!AD99</f>
        <v/>
      </c>
      <c r="E95">
        <v>0</v>
      </c>
      <c r="F95">
        <v>5</v>
      </c>
      <c r="G95" t="str">
        <f>申込一覧表!AR99</f>
        <v>999:99.99</v>
      </c>
    </row>
    <row r="96" spans="1:7" x14ac:dyDescent="0.15">
      <c r="A96" t="str">
        <f>IF(申込一覧表!H100="","",申込一覧表!AA100)</f>
        <v/>
      </c>
      <c r="B96" t="str">
        <f>申込一覧表!AI100</f>
        <v/>
      </c>
      <c r="C96" t="str">
        <f>申込一覧表!AM100</f>
        <v/>
      </c>
      <c r="D96" t="str">
        <f>申込一覧表!AD100</f>
        <v/>
      </c>
      <c r="E96">
        <v>0</v>
      </c>
      <c r="F96">
        <v>5</v>
      </c>
      <c r="G96" t="str">
        <f>申込一覧表!AR100</f>
        <v>999:99.99</v>
      </c>
    </row>
    <row r="97" spans="1:7" x14ac:dyDescent="0.15">
      <c r="A97" t="str">
        <f>IF(申込一覧表!H101="","",申込一覧表!AA101)</f>
        <v/>
      </c>
      <c r="B97" t="str">
        <f>申込一覧表!AI101</f>
        <v/>
      </c>
      <c r="C97" t="str">
        <f>申込一覧表!AM101</f>
        <v/>
      </c>
      <c r="D97" t="str">
        <f>申込一覧表!AD101</f>
        <v/>
      </c>
      <c r="E97">
        <v>0</v>
      </c>
      <c r="F97">
        <v>5</v>
      </c>
      <c r="G97" t="str">
        <f>申込一覧表!AR101</f>
        <v>999:99.99</v>
      </c>
    </row>
    <row r="98" spans="1:7" x14ac:dyDescent="0.15">
      <c r="A98" t="str">
        <f>IF(申込一覧表!H102="","",申込一覧表!AA102)</f>
        <v/>
      </c>
      <c r="B98" t="str">
        <f>申込一覧表!AI102</f>
        <v/>
      </c>
      <c r="C98" t="str">
        <f>申込一覧表!AM102</f>
        <v/>
      </c>
      <c r="D98" t="str">
        <f>申込一覧表!AD102</f>
        <v/>
      </c>
      <c r="E98">
        <v>0</v>
      </c>
      <c r="F98">
        <v>5</v>
      </c>
      <c r="G98" t="str">
        <f>申込一覧表!AR102</f>
        <v>999:99.99</v>
      </c>
    </row>
    <row r="99" spans="1:7" x14ac:dyDescent="0.15">
      <c r="A99" t="str">
        <f>IF(申込一覧表!H103="","",申込一覧表!AA103)</f>
        <v/>
      </c>
      <c r="B99" t="str">
        <f>申込一覧表!AI103</f>
        <v/>
      </c>
      <c r="C99" t="str">
        <f>申込一覧表!AM103</f>
        <v/>
      </c>
      <c r="D99" t="str">
        <f>申込一覧表!AD103</f>
        <v/>
      </c>
      <c r="E99">
        <v>0</v>
      </c>
      <c r="F99">
        <v>5</v>
      </c>
      <c r="G99" t="str">
        <f>申込一覧表!AR103</f>
        <v>999:99.99</v>
      </c>
    </row>
    <row r="100" spans="1:7" x14ac:dyDescent="0.15">
      <c r="A100" t="str">
        <f>IF(申込一覧表!H104="","",申込一覧表!AA104)</f>
        <v/>
      </c>
      <c r="B100" t="str">
        <f>申込一覧表!AI104</f>
        <v/>
      </c>
      <c r="C100" t="str">
        <f>申込一覧表!AM104</f>
        <v/>
      </c>
      <c r="D100" t="str">
        <f>申込一覧表!AD104</f>
        <v/>
      </c>
      <c r="E100">
        <v>0</v>
      </c>
      <c r="F100">
        <v>5</v>
      </c>
      <c r="G100" t="str">
        <f>申込一覧表!AR104</f>
        <v>999:99.99</v>
      </c>
    </row>
    <row r="101" spans="1:7" x14ac:dyDescent="0.15">
      <c r="A101" t="str">
        <f>IF(申込一覧表!H105="","",申込一覧表!AA105)</f>
        <v/>
      </c>
      <c r="B101" t="str">
        <f>申込一覧表!AI105</f>
        <v/>
      </c>
      <c r="C101" t="str">
        <f>申込一覧表!AM105</f>
        <v/>
      </c>
      <c r="D101" t="str">
        <f>申込一覧表!AD105</f>
        <v/>
      </c>
      <c r="E101">
        <v>0</v>
      </c>
      <c r="F101">
        <v>5</v>
      </c>
      <c r="G101" t="str">
        <f>申込一覧表!AR105</f>
        <v>999:99.99</v>
      </c>
    </row>
    <row r="102" spans="1:7" x14ac:dyDescent="0.15">
      <c r="A102" t="str">
        <f>IF(申込一覧表!H106="","",申込一覧表!AA106)</f>
        <v/>
      </c>
      <c r="B102" t="str">
        <f>申込一覧表!AI106</f>
        <v/>
      </c>
      <c r="C102" t="str">
        <f>申込一覧表!AM106</f>
        <v/>
      </c>
      <c r="D102" t="str">
        <f>申込一覧表!AD106</f>
        <v/>
      </c>
      <c r="E102">
        <v>0</v>
      </c>
      <c r="F102">
        <v>5</v>
      </c>
      <c r="G102" t="str">
        <f>申込一覧表!AR106</f>
        <v>999:99.99</v>
      </c>
    </row>
    <row r="103" spans="1:7" x14ac:dyDescent="0.15">
      <c r="A103" t="str">
        <f>IF(申込一覧表!H107="","",申込一覧表!AA107)</f>
        <v/>
      </c>
      <c r="B103" t="str">
        <f>申込一覧表!AI107</f>
        <v/>
      </c>
      <c r="C103" t="str">
        <f>申込一覧表!AM107</f>
        <v/>
      </c>
      <c r="D103" t="str">
        <f>申込一覧表!AD107</f>
        <v/>
      </c>
      <c r="E103">
        <v>0</v>
      </c>
      <c r="F103">
        <v>5</v>
      </c>
      <c r="G103" t="str">
        <f>申込一覧表!AR107</f>
        <v>999:99.99</v>
      </c>
    </row>
    <row r="104" spans="1:7" x14ac:dyDescent="0.15">
      <c r="A104" t="str">
        <f>IF(申込一覧表!H108="","",申込一覧表!AA108)</f>
        <v/>
      </c>
      <c r="B104" t="str">
        <f>申込一覧表!AI108</f>
        <v/>
      </c>
      <c r="C104" t="str">
        <f>申込一覧表!AM108</f>
        <v/>
      </c>
      <c r="D104" t="str">
        <f>申込一覧表!AD108</f>
        <v/>
      </c>
      <c r="E104">
        <v>0</v>
      </c>
      <c r="F104">
        <v>5</v>
      </c>
      <c r="G104" t="str">
        <f>申込一覧表!AR108</f>
        <v>999:99.99</v>
      </c>
    </row>
    <row r="105" spans="1:7" x14ac:dyDescent="0.15">
      <c r="A105" t="str">
        <f>IF(申込一覧表!H109="","",申込一覧表!AA109)</f>
        <v/>
      </c>
      <c r="B105" t="str">
        <f>申込一覧表!AI109</f>
        <v/>
      </c>
      <c r="C105" t="str">
        <f>申込一覧表!AM109</f>
        <v/>
      </c>
      <c r="D105" t="str">
        <f>申込一覧表!AD109</f>
        <v/>
      </c>
      <c r="E105">
        <v>0</v>
      </c>
      <c r="F105">
        <v>5</v>
      </c>
      <c r="G105" t="str">
        <f>申込一覧表!AR109</f>
        <v>999:99.99</v>
      </c>
    </row>
    <row r="106" spans="1:7" x14ac:dyDescent="0.15">
      <c r="A106" t="str">
        <f>IF(申込一覧表!H110="","",申込一覧表!AA110)</f>
        <v/>
      </c>
      <c r="B106" t="str">
        <f>申込一覧表!AI110</f>
        <v/>
      </c>
      <c r="C106" t="str">
        <f>申込一覧表!AM110</f>
        <v/>
      </c>
      <c r="D106" t="str">
        <f>申込一覧表!AD110</f>
        <v/>
      </c>
      <c r="E106">
        <v>0</v>
      </c>
      <c r="F106">
        <v>5</v>
      </c>
      <c r="G106" t="str">
        <f>申込一覧表!AR110</f>
        <v>999:99.99</v>
      </c>
    </row>
    <row r="107" spans="1:7" x14ac:dyDescent="0.15">
      <c r="A107" t="str">
        <f>IF(申込一覧表!H111="","",申込一覧表!AA111)</f>
        <v/>
      </c>
      <c r="B107" t="str">
        <f>申込一覧表!AI111</f>
        <v/>
      </c>
      <c r="C107" t="str">
        <f>申込一覧表!AM111</f>
        <v/>
      </c>
      <c r="D107" t="str">
        <f>申込一覧表!AD111</f>
        <v/>
      </c>
      <c r="E107">
        <v>0</v>
      </c>
      <c r="F107">
        <v>5</v>
      </c>
      <c r="G107" t="str">
        <f>申込一覧表!AR111</f>
        <v>999:99.99</v>
      </c>
    </row>
    <row r="108" spans="1:7" x14ac:dyDescent="0.15">
      <c r="A108" t="str">
        <f>IF(申込一覧表!H112="","",申込一覧表!AA112)</f>
        <v/>
      </c>
      <c r="B108" t="str">
        <f>申込一覧表!AI112</f>
        <v/>
      </c>
      <c r="C108" t="str">
        <f>申込一覧表!AM112</f>
        <v/>
      </c>
      <c r="D108" t="str">
        <f>申込一覧表!AD112</f>
        <v/>
      </c>
      <c r="E108">
        <v>0</v>
      </c>
      <c r="F108">
        <v>5</v>
      </c>
      <c r="G108" t="str">
        <f>申込一覧表!AR112</f>
        <v>999:99.99</v>
      </c>
    </row>
    <row r="109" spans="1:7" x14ac:dyDescent="0.15">
      <c r="A109" t="str">
        <f>IF(申込一覧表!H113="","",申込一覧表!AA113)</f>
        <v/>
      </c>
      <c r="B109" t="str">
        <f>申込一覧表!AI113</f>
        <v/>
      </c>
      <c r="C109" t="str">
        <f>申込一覧表!AM113</f>
        <v/>
      </c>
      <c r="D109" t="str">
        <f>申込一覧表!AD113</f>
        <v/>
      </c>
      <c r="E109">
        <v>0</v>
      </c>
      <c r="F109">
        <v>5</v>
      </c>
      <c r="G109" t="str">
        <f>申込一覧表!AR113</f>
        <v>999:99.99</v>
      </c>
    </row>
    <row r="110" spans="1:7" x14ac:dyDescent="0.15">
      <c r="A110" t="str">
        <f>IF(申込一覧表!H114="","",申込一覧表!AA114)</f>
        <v/>
      </c>
      <c r="B110" t="str">
        <f>申込一覧表!AI114</f>
        <v/>
      </c>
      <c r="C110" t="str">
        <f>申込一覧表!AM114</f>
        <v/>
      </c>
      <c r="D110" t="str">
        <f>申込一覧表!AD114</f>
        <v/>
      </c>
      <c r="E110">
        <v>0</v>
      </c>
      <c r="F110">
        <v>5</v>
      </c>
      <c r="G110" t="str">
        <f>申込一覧表!AR114</f>
        <v>999:99.99</v>
      </c>
    </row>
    <row r="111" spans="1:7" x14ac:dyDescent="0.15">
      <c r="A111" t="str">
        <f>IF(申込一覧表!H115="","",申込一覧表!AA115)</f>
        <v/>
      </c>
      <c r="B111" t="str">
        <f>申込一覧表!AI115</f>
        <v/>
      </c>
      <c r="C111" t="str">
        <f>申込一覧表!AM115</f>
        <v/>
      </c>
      <c r="D111" t="str">
        <f>申込一覧表!AD115</f>
        <v/>
      </c>
      <c r="E111">
        <v>0</v>
      </c>
      <c r="F111">
        <v>5</v>
      </c>
      <c r="G111" t="str">
        <f>申込一覧表!AR115</f>
        <v>999:99.99</v>
      </c>
    </row>
    <row r="112" spans="1:7" x14ac:dyDescent="0.15">
      <c r="A112" t="str">
        <f>IF(申込一覧表!H116="","",申込一覧表!AA116)</f>
        <v/>
      </c>
      <c r="B112" t="str">
        <f>申込一覧表!AI116</f>
        <v/>
      </c>
      <c r="C112" t="str">
        <f>申込一覧表!AM116</f>
        <v/>
      </c>
      <c r="D112" t="str">
        <f>申込一覧表!AD116</f>
        <v/>
      </c>
      <c r="E112">
        <v>0</v>
      </c>
      <c r="F112">
        <v>5</v>
      </c>
      <c r="G112" t="str">
        <f>申込一覧表!AR116</f>
        <v>999:99.99</v>
      </c>
    </row>
    <row r="113" spans="1:7" x14ac:dyDescent="0.15">
      <c r="A113" t="str">
        <f>IF(申込一覧表!H117="","",申込一覧表!AA117)</f>
        <v/>
      </c>
      <c r="B113" t="str">
        <f>申込一覧表!AI117</f>
        <v/>
      </c>
      <c r="C113" t="str">
        <f>申込一覧表!AM117</f>
        <v/>
      </c>
      <c r="D113" t="str">
        <f>申込一覧表!AD117</f>
        <v/>
      </c>
      <c r="E113">
        <v>0</v>
      </c>
      <c r="F113">
        <v>5</v>
      </c>
      <c r="G113" t="str">
        <f>申込一覧表!AR117</f>
        <v>999:99.99</v>
      </c>
    </row>
    <row r="114" spans="1:7" x14ac:dyDescent="0.15">
      <c r="A114" t="str">
        <f>IF(申込一覧表!H118="","",申込一覧表!AA118)</f>
        <v/>
      </c>
      <c r="B114" t="str">
        <f>申込一覧表!AI118</f>
        <v/>
      </c>
      <c r="C114" t="str">
        <f>申込一覧表!AM118</f>
        <v/>
      </c>
      <c r="D114" t="str">
        <f>申込一覧表!AD118</f>
        <v/>
      </c>
      <c r="E114">
        <v>0</v>
      </c>
      <c r="F114">
        <v>5</v>
      </c>
      <c r="G114" t="str">
        <f>申込一覧表!AR118</f>
        <v>999:99.99</v>
      </c>
    </row>
    <row r="115" spans="1:7" x14ac:dyDescent="0.15">
      <c r="A115" t="str">
        <f>IF(申込一覧表!H119="","",申込一覧表!AA119)</f>
        <v/>
      </c>
      <c r="B115" t="str">
        <f>申込一覧表!AI119</f>
        <v/>
      </c>
      <c r="C115" t="str">
        <f>申込一覧表!AM119</f>
        <v/>
      </c>
      <c r="D115" t="str">
        <f>申込一覧表!AD119</f>
        <v/>
      </c>
      <c r="E115">
        <v>0</v>
      </c>
      <c r="F115">
        <v>5</v>
      </c>
      <c r="G115" t="str">
        <f>申込一覧表!AR119</f>
        <v>999:99.99</v>
      </c>
    </row>
    <row r="116" spans="1:7" x14ac:dyDescent="0.15">
      <c r="A116" t="str">
        <f>IF(申込一覧表!H120="","",申込一覧表!AA120)</f>
        <v/>
      </c>
      <c r="B116" t="str">
        <f>申込一覧表!AI120</f>
        <v/>
      </c>
      <c r="C116" t="str">
        <f>申込一覧表!AM120</f>
        <v/>
      </c>
      <c r="D116" t="str">
        <f>申込一覧表!AD120</f>
        <v/>
      </c>
      <c r="E116">
        <v>0</v>
      </c>
      <c r="F116">
        <v>5</v>
      </c>
      <c r="G116" t="str">
        <f>申込一覧表!AR120</f>
        <v>999:99.99</v>
      </c>
    </row>
    <row r="117" spans="1:7" x14ac:dyDescent="0.15">
      <c r="A117" t="str">
        <f>IF(申込一覧表!H121="","",申込一覧表!AA121)</f>
        <v/>
      </c>
      <c r="B117" t="str">
        <f>申込一覧表!AI121</f>
        <v/>
      </c>
      <c r="C117" t="str">
        <f>申込一覧表!AM121</f>
        <v/>
      </c>
      <c r="D117" t="str">
        <f>申込一覧表!AD121</f>
        <v/>
      </c>
      <c r="E117">
        <v>0</v>
      </c>
      <c r="F117">
        <v>5</v>
      </c>
      <c r="G117" t="str">
        <f>申込一覧表!AR121</f>
        <v>999:99.99</v>
      </c>
    </row>
    <row r="118" spans="1:7" x14ac:dyDescent="0.15">
      <c r="A118" t="str">
        <f>IF(申込一覧表!H122="","",申込一覧表!AA122)</f>
        <v/>
      </c>
      <c r="B118" t="str">
        <f>申込一覧表!AI122</f>
        <v/>
      </c>
      <c r="C118" t="str">
        <f>申込一覧表!AM122</f>
        <v/>
      </c>
      <c r="D118" t="str">
        <f>申込一覧表!AD122</f>
        <v/>
      </c>
      <c r="E118">
        <v>0</v>
      </c>
      <c r="F118">
        <v>5</v>
      </c>
      <c r="G118" t="str">
        <f>申込一覧表!AR122</f>
        <v>999:99.99</v>
      </c>
    </row>
    <row r="119" spans="1:7" x14ac:dyDescent="0.15">
      <c r="A119" t="str">
        <f>IF(申込一覧表!H123="","",申込一覧表!AA123)</f>
        <v/>
      </c>
      <c r="B119" t="str">
        <f>申込一覧表!AI123</f>
        <v/>
      </c>
      <c r="C119" t="str">
        <f>申込一覧表!AM123</f>
        <v/>
      </c>
      <c r="D119" t="str">
        <f>申込一覧表!AD123</f>
        <v/>
      </c>
      <c r="E119">
        <v>0</v>
      </c>
      <c r="F119">
        <v>5</v>
      </c>
      <c r="G119" t="str">
        <f>申込一覧表!AR123</f>
        <v>999:99.99</v>
      </c>
    </row>
    <row r="120" spans="1:7" x14ac:dyDescent="0.15">
      <c r="A120" t="str">
        <f>IF(申込一覧表!H124="","",申込一覧表!AA124)</f>
        <v/>
      </c>
      <c r="B120" t="str">
        <f>申込一覧表!AI124</f>
        <v/>
      </c>
      <c r="C120" t="str">
        <f>申込一覧表!AM124</f>
        <v/>
      </c>
      <c r="D120" t="str">
        <f>申込一覧表!AD124</f>
        <v/>
      </c>
      <c r="E120">
        <v>0</v>
      </c>
      <c r="F120">
        <v>5</v>
      </c>
      <c r="G120" t="str">
        <f>申込一覧表!AR124</f>
        <v>999:99.99</v>
      </c>
    </row>
    <row r="121" spans="1:7" x14ac:dyDescent="0.15">
      <c r="A121" t="str">
        <f>IF(申込一覧表!H125="","",申込一覧表!AA125)</f>
        <v/>
      </c>
      <c r="B121" t="str">
        <f>申込一覧表!AI125</f>
        <v/>
      </c>
      <c r="C121" t="str">
        <f>申込一覧表!AM125</f>
        <v/>
      </c>
      <c r="D121" t="str">
        <f>申込一覧表!AD125</f>
        <v/>
      </c>
      <c r="E121">
        <v>0</v>
      </c>
      <c r="F121">
        <v>5</v>
      </c>
      <c r="G121" t="str">
        <f>申込一覧表!AR125</f>
        <v>999:99.99</v>
      </c>
    </row>
    <row r="122" spans="1:7" x14ac:dyDescent="0.15">
      <c r="A122" t="str">
        <f>IF(申込一覧表!H126="","",申込一覧表!AA126)</f>
        <v/>
      </c>
      <c r="B122" t="str">
        <f>申込一覧表!AI126</f>
        <v/>
      </c>
      <c r="C122" t="str">
        <f>申込一覧表!AM126</f>
        <v/>
      </c>
      <c r="D122" t="str">
        <f>申込一覧表!AD126</f>
        <v/>
      </c>
      <c r="E122">
        <v>0</v>
      </c>
      <c r="F122">
        <v>5</v>
      </c>
      <c r="G122" t="str">
        <f>申込一覧表!AR126</f>
        <v>999:99.99</v>
      </c>
    </row>
    <row r="123" spans="1:7" x14ac:dyDescent="0.15">
      <c r="A123" s="105" t="str">
        <f>IF(申込一覧表!H127="","",申込一覧表!AA127)</f>
        <v/>
      </c>
      <c r="B123" s="105" t="str">
        <f>申込一覧表!AI127</f>
        <v/>
      </c>
      <c r="C123" s="105" t="str">
        <f>申込一覧表!AM127</f>
        <v/>
      </c>
      <c r="D123" s="105" t="str">
        <f>申込一覧表!AD127</f>
        <v/>
      </c>
      <c r="E123" s="105">
        <v>0</v>
      </c>
      <c r="F123" s="105">
        <v>5</v>
      </c>
      <c r="G123" s="105" t="str">
        <f>申込一覧表!AR127</f>
        <v>999:99.99</v>
      </c>
    </row>
    <row r="124" spans="1:7" x14ac:dyDescent="0.15">
      <c r="A124" t="str">
        <f>IF(申込一覧表!J6="","",申込一覧表!AA6)</f>
        <v/>
      </c>
      <c r="B124" s="26" t="str">
        <f>申込一覧表!AJ6</f>
        <v/>
      </c>
      <c r="C124" s="26" t="str">
        <f>申込一覧表!AN6</f>
        <v/>
      </c>
      <c r="D124" s="26" t="str">
        <f>申込一覧表!AD6</f>
        <v/>
      </c>
      <c r="E124">
        <v>0</v>
      </c>
      <c r="F124">
        <v>0</v>
      </c>
      <c r="G124" s="26" t="str">
        <f>申込一覧表!AS6</f>
        <v>999:99.99</v>
      </c>
    </row>
    <row r="125" spans="1:7" x14ac:dyDescent="0.15">
      <c r="A125" t="str">
        <f>IF(申込一覧表!J7="","",申込一覧表!AA7)</f>
        <v/>
      </c>
      <c r="B125" t="str">
        <f>申込一覧表!AJ7</f>
        <v/>
      </c>
      <c r="C125" t="str">
        <f>申込一覧表!AN7</f>
        <v/>
      </c>
      <c r="D125" t="str">
        <f>申込一覧表!AD7</f>
        <v/>
      </c>
      <c r="E125">
        <v>0</v>
      </c>
      <c r="F125">
        <v>0</v>
      </c>
      <c r="G125" t="str">
        <f>申込一覧表!AS7</f>
        <v>999:99.99</v>
      </c>
    </row>
    <row r="126" spans="1:7" x14ac:dyDescent="0.15">
      <c r="A126" t="str">
        <f>IF(申込一覧表!J8="","",申込一覧表!AA8)</f>
        <v/>
      </c>
      <c r="B126" t="str">
        <f>申込一覧表!AJ8</f>
        <v/>
      </c>
      <c r="C126" t="str">
        <f>申込一覧表!AN8</f>
        <v/>
      </c>
      <c r="D126" t="str">
        <f>申込一覧表!AD8</f>
        <v/>
      </c>
      <c r="E126">
        <v>0</v>
      </c>
      <c r="F126">
        <v>0</v>
      </c>
      <c r="G126" t="str">
        <f>申込一覧表!AS8</f>
        <v>999:99.99</v>
      </c>
    </row>
    <row r="127" spans="1:7" x14ac:dyDescent="0.15">
      <c r="A127" t="str">
        <f>IF(申込一覧表!J9="","",申込一覧表!AA9)</f>
        <v/>
      </c>
      <c r="B127" t="str">
        <f>申込一覧表!AJ9</f>
        <v/>
      </c>
      <c r="C127" t="str">
        <f>申込一覧表!AN9</f>
        <v/>
      </c>
      <c r="D127" t="str">
        <f>申込一覧表!AD9</f>
        <v/>
      </c>
      <c r="E127">
        <v>0</v>
      </c>
      <c r="F127">
        <v>0</v>
      </c>
      <c r="G127" t="str">
        <f>申込一覧表!AS9</f>
        <v>999:99.99</v>
      </c>
    </row>
    <row r="128" spans="1:7" x14ac:dyDescent="0.15">
      <c r="A128" t="str">
        <f>IF(申込一覧表!J10="","",申込一覧表!AA10)</f>
        <v/>
      </c>
      <c r="B128" t="str">
        <f>申込一覧表!AJ10</f>
        <v/>
      </c>
      <c r="C128" t="str">
        <f>申込一覧表!AN10</f>
        <v/>
      </c>
      <c r="D128" t="str">
        <f>申込一覧表!AD10</f>
        <v/>
      </c>
      <c r="E128">
        <v>0</v>
      </c>
      <c r="F128">
        <v>0</v>
      </c>
      <c r="G128" t="str">
        <f>申込一覧表!AS10</f>
        <v>999:99.99</v>
      </c>
    </row>
    <row r="129" spans="1:7" x14ac:dyDescent="0.15">
      <c r="A129" t="str">
        <f>IF(申込一覧表!J11="","",申込一覧表!AA11)</f>
        <v/>
      </c>
      <c r="B129" t="str">
        <f>申込一覧表!AJ11</f>
        <v/>
      </c>
      <c r="C129" t="str">
        <f>申込一覧表!AN11</f>
        <v/>
      </c>
      <c r="D129" t="str">
        <f>申込一覧表!AD11</f>
        <v/>
      </c>
      <c r="E129">
        <v>0</v>
      </c>
      <c r="F129">
        <v>0</v>
      </c>
      <c r="G129" t="str">
        <f>申込一覧表!AS11</f>
        <v>999:99.99</v>
      </c>
    </row>
    <row r="130" spans="1:7" x14ac:dyDescent="0.15">
      <c r="A130" t="str">
        <f>IF(申込一覧表!J12="","",申込一覧表!AA12)</f>
        <v/>
      </c>
      <c r="B130" t="str">
        <f>申込一覧表!AJ12</f>
        <v/>
      </c>
      <c r="C130" t="str">
        <f>申込一覧表!AN12</f>
        <v/>
      </c>
      <c r="D130" t="str">
        <f>申込一覧表!AD12</f>
        <v/>
      </c>
      <c r="E130">
        <v>0</v>
      </c>
      <c r="F130">
        <v>0</v>
      </c>
      <c r="G130" t="str">
        <f>申込一覧表!AS12</f>
        <v>999:99.99</v>
      </c>
    </row>
    <row r="131" spans="1:7" x14ac:dyDescent="0.15">
      <c r="A131" t="str">
        <f>IF(申込一覧表!J13="","",申込一覧表!AA13)</f>
        <v/>
      </c>
      <c r="B131" t="str">
        <f>申込一覧表!AJ13</f>
        <v/>
      </c>
      <c r="C131" t="str">
        <f>申込一覧表!AN13</f>
        <v/>
      </c>
      <c r="D131" t="str">
        <f>申込一覧表!AD13</f>
        <v/>
      </c>
      <c r="E131">
        <v>0</v>
      </c>
      <c r="F131">
        <v>0</v>
      </c>
      <c r="G131" t="str">
        <f>申込一覧表!AS13</f>
        <v>999:99.99</v>
      </c>
    </row>
    <row r="132" spans="1:7" x14ac:dyDescent="0.15">
      <c r="A132" t="str">
        <f>IF(申込一覧表!J14="","",申込一覧表!AA14)</f>
        <v/>
      </c>
      <c r="B132" t="str">
        <f>申込一覧表!AJ14</f>
        <v/>
      </c>
      <c r="C132" t="str">
        <f>申込一覧表!AN14</f>
        <v/>
      </c>
      <c r="D132" t="str">
        <f>申込一覧表!AD14</f>
        <v/>
      </c>
      <c r="E132">
        <v>0</v>
      </c>
      <c r="F132">
        <v>0</v>
      </c>
      <c r="G132" t="str">
        <f>申込一覧表!AS14</f>
        <v>999:99.99</v>
      </c>
    </row>
    <row r="133" spans="1:7" x14ac:dyDescent="0.15">
      <c r="A133" t="str">
        <f>IF(申込一覧表!J15="","",申込一覧表!AA15)</f>
        <v/>
      </c>
      <c r="B133" t="str">
        <f>申込一覧表!AJ15</f>
        <v/>
      </c>
      <c r="C133" t="str">
        <f>申込一覧表!AN15</f>
        <v/>
      </c>
      <c r="D133" t="str">
        <f>申込一覧表!AD15</f>
        <v/>
      </c>
      <c r="E133">
        <v>0</v>
      </c>
      <c r="F133">
        <v>0</v>
      </c>
      <c r="G133" t="str">
        <f>申込一覧表!AS15</f>
        <v>999:99.99</v>
      </c>
    </row>
    <row r="134" spans="1:7" x14ac:dyDescent="0.15">
      <c r="A134" t="str">
        <f>IF(申込一覧表!J16="","",申込一覧表!AA16)</f>
        <v/>
      </c>
      <c r="B134" t="str">
        <f>申込一覧表!AJ16</f>
        <v/>
      </c>
      <c r="C134" t="str">
        <f>申込一覧表!AN16</f>
        <v/>
      </c>
      <c r="D134" t="str">
        <f>申込一覧表!AD16</f>
        <v/>
      </c>
      <c r="E134">
        <v>0</v>
      </c>
      <c r="F134">
        <v>0</v>
      </c>
      <c r="G134" t="str">
        <f>申込一覧表!AS16</f>
        <v>999:99.99</v>
      </c>
    </row>
    <row r="135" spans="1:7" x14ac:dyDescent="0.15">
      <c r="A135" t="str">
        <f>IF(申込一覧表!J17="","",申込一覧表!AA17)</f>
        <v/>
      </c>
      <c r="B135" t="str">
        <f>申込一覧表!AJ17</f>
        <v/>
      </c>
      <c r="C135" t="str">
        <f>申込一覧表!AN17</f>
        <v/>
      </c>
      <c r="D135" t="str">
        <f>申込一覧表!AD17</f>
        <v/>
      </c>
      <c r="E135">
        <v>0</v>
      </c>
      <c r="F135">
        <v>0</v>
      </c>
      <c r="G135" t="str">
        <f>申込一覧表!AS17</f>
        <v>999:99.99</v>
      </c>
    </row>
    <row r="136" spans="1:7" x14ac:dyDescent="0.15">
      <c r="A136" t="str">
        <f>IF(申込一覧表!J18="","",申込一覧表!AA18)</f>
        <v/>
      </c>
      <c r="B136" t="str">
        <f>申込一覧表!AJ18</f>
        <v/>
      </c>
      <c r="C136" t="str">
        <f>申込一覧表!AN18</f>
        <v/>
      </c>
      <c r="D136" t="str">
        <f>申込一覧表!AD18</f>
        <v/>
      </c>
      <c r="E136">
        <v>0</v>
      </c>
      <c r="F136">
        <v>0</v>
      </c>
      <c r="G136" t="str">
        <f>申込一覧表!AS18</f>
        <v>999:99.99</v>
      </c>
    </row>
    <row r="137" spans="1:7" x14ac:dyDescent="0.15">
      <c r="A137" t="str">
        <f>IF(申込一覧表!J19="","",申込一覧表!AA19)</f>
        <v/>
      </c>
      <c r="B137" t="str">
        <f>申込一覧表!AJ19</f>
        <v/>
      </c>
      <c r="C137" t="str">
        <f>申込一覧表!AN19</f>
        <v/>
      </c>
      <c r="D137" t="str">
        <f>申込一覧表!AD19</f>
        <v/>
      </c>
      <c r="E137">
        <v>0</v>
      </c>
      <c r="F137">
        <v>0</v>
      </c>
      <c r="G137" t="str">
        <f>申込一覧表!AS19</f>
        <v>999:99.99</v>
      </c>
    </row>
    <row r="138" spans="1:7" x14ac:dyDescent="0.15">
      <c r="A138" t="str">
        <f>IF(申込一覧表!J20="","",申込一覧表!AA20)</f>
        <v/>
      </c>
      <c r="B138" t="str">
        <f>申込一覧表!AJ20</f>
        <v/>
      </c>
      <c r="C138" t="str">
        <f>申込一覧表!AN20</f>
        <v/>
      </c>
      <c r="D138" t="str">
        <f>申込一覧表!AD20</f>
        <v/>
      </c>
      <c r="E138">
        <v>0</v>
      </c>
      <c r="F138">
        <v>0</v>
      </c>
      <c r="G138" t="str">
        <f>申込一覧表!AS20</f>
        <v>999:99.99</v>
      </c>
    </row>
    <row r="139" spans="1:7" x14ac:dyDescent="0.15">
      <c r="A139" t="str">
        <f>IF(申込一覧表!J21="","",申込一覧表!AA21)</f>
        <v/>
      </c>
      <c r="B139" t="str">
        <f>申込一覧表!AJ21</f>
        <v/>
      </c>
      <c r="C139" t="str">
        <f>申込一覧表!AN21</f>
        <v/>
      </c>
      <c r="D139" t="str">
        <f>申込一覧表!AD21</f>
        <v/>
      </c>
      <c r="E139">
        <v>0</v>
      </c>
      <c r="F139">
        <v>0</v>
      </c>
      <c r="G139" t="str">
        <f>申込一覧表!AS21</f>
        <v>999:99.99</v>
      </c>
    </row>
    <row r="140" spans="1:7" x14ac:dyDescent="0.15">
      <c r="A140" t="str">
        <f>IF(申込一覧表!J22="","",申込一覧表!AA22)</f>
        <v/>
      </c>
      <c r="B140" t="str">
        <f>申込一覧表!AJ22</f>
        <v/>
      </c>
      <c r="C140" t="str">
        <f>申込一覧表!AN22</f>
        <v/>
      </c>
      <c r="D140" t="str">
        <f>申込一覧表!AD22</f>
        <v/>
      </c>
      <c r="E140">
        <v>0</v>
      </c>
      <c r="F140">
        <v>0</v>
      </c>
      <c r="G140" t="str">
        <f>申込一覧表!AS22</f>
        <v>999:99.99</v>
      </c>
    </row>
    <row r="141" spans="1:7" x14ac:dyDescent="0.15">
      <c r="A141" t="str">
        <f>IF(申込一覧表!J23="","",申込一覧表!AA23)</f>
        <v/>
      </c>
      <c r="B141" t="str">
        <f>申込一覧表!AJ23</f>
        <v/>
      </c>
      <c r="C141" t="str">
        <f>申込一覧表!AN23</f>
        <v/>
      </c>
      <c r="D141" t="str">
        <f>申込一覧表!AD23</f>
        <v/>
      </c>
      <c r="E141">
        <v>0</v>
      </c>
      <c r="F141">
        <v>0</v>
      </c>
      <c r="G141" t="str">
        <f>申込一覧表!AS23</f>
        <v>999:99.99</v>
      </c>
    </row>
    <row r="142" spans="1:7" x14ac:dyDescent="0.15">
      <c r="A142" t="str">
        <f>IF(申込一覧表!J24="","",申込一覧表!AA24)</f>
        <v/>
      </c>
      <c r="B142" t="str">
        <f>申込一覧表!AJ24</f>
        <v/>
      </c>
      <c r="C142" t="str">
        <f>申込一覧表!AN24</f>
        <v/>
      </c>
      <c r="D142" t="str">
        <f>申込一覧表!AD24</f>
        <v/>
      </c>
      <c r="E142">
        <v>0</v>
      </c>
      <c r="F142">
        <v>0</v>
      </c>
      <c r="G142" t="str">
        <f>申込一覧表!AS24</f>
        <v>999:99.99</v>
      </c>
    </row>
    <row r="143" spans="1:7" x14ac:dyDescent="0.15">
      <c r="A143" t="str">
        <f>IF(申込一覧表!J25="","",申込一覧表!AA25)</f>
        <v/>
      </c>
      <c r="B143" t="str">
        <f>申込一覧表!AJ25</f>
        <v/>
      </c>
      <c r="C143" t="str">
        <f>申込一覧表!AN25</f>
        <v/>
      </c>
      <c r="D143" t="str">
        <f>申込一覧表!AD25</f>
        <v/>
      </c>
      <c r="E143">
        <v>0</v>
      </c>
      <c r="F143">
        <v>0</v>
      </c>
      <c r="G143" t="str">
        <f>申込一覧表!AS25</f>
        <v>999:99.99</v>
      </c>
    </row>
    <row r="144" spans="1:7" x14ac:dyDescent="0.15">
      <c r="A144" t="str">
        <f>IF(申込一覧表!J26="","",申込一覧表!AA26)</f>
        <v/>
      </c>
      <c r="B144" t="str">
        <f>申込一覧表!AJ26</f>
        <v/>
      </c>
      <c r="C144" t="str">
        <f>申込一覧表!AN26</f>
        <v/>
      </c>
      <c r="D144" t="str">
        <f>申込一覧表!AD26</f>
        <v/>
      </c>
      <c r="E144">
        <v>0</v>
      </c>
      <c r="F144">
        <v>0</v>
      </c>
      <c r="G144" t="str">
        <f>申込一覧表!AS26</f>
        <v>999:99.99</v>
      </c>
    </row>
    <row r="145" spans="1:7" x14ac:dyDescent="0.15">
      <c r="A145" t="str">
        <f>IF(申込一覧表!J27="","",申込一覧表!AA27)</f>
        <v/>
      </c>
      <c r="B145" t="str">
        <f>申込一覧表!AJ27</f>
        <v/>
      </c>
      <c r="C145" t="str">
        <f>申込一覧表!AN27</f>
        <v/>
      </c>
      <c r="D145" t="str">
        <f>申込一覧表!AD27</f>
        <v/>
      </c>
      <c r="E145">
        <v>0</v>
      </c>
      <c r="F145">
        <v>0</v>
      </c>
      <c r="G145" t="str">
        <f>申込一覧表!AS27</f>
        <v>999:99.99</v>
      </c>
    </row>
    <row r="146" spans="1:7" x14ac:dyDescent="0.15">
      <c r="A146" t="str">
        <f>IF(申込一覧表!J28="","",申込一覧表!AA28)</f>
        <v/>
      </c>
      <c r="B146" t="str">
        <f>申込一覧表!AJ28</f>
        <v/>
      </c>
      <c r="C146" t="str">
        <f>申込一覧表!AN28</f>
        <v/>
      </c>
      <c r="D146" t="str">
        <f>申込一覧表!AD28</f>
        <v/>
      </c>
      <c r="E146">
        <v>0</v>
      </c>
      <c r="F146">
        <v>0</v>
      </c>
      <c r="G146" t="str">
        <f>申込一覧表!AS28</f>
        <v>999:99.99</v>
      </c>
    </row>
    <row r="147" spans="1:7" x14ac:dyDescent="0.15">
      <c r="A147" t="str">
        <f>IF(申込一覧表!J29="","",申込一覧表!AA29)</f>
        <v/>
      </c>
      <c r="B147" t="str">
        <f>申込一覧表!AJ29</f>
        <v/>
      </c>
      <c r="C147" t="str">
        <f>申込一覧表!AN29</f>
        <v/>
      </c>
      <c r="D147" t="str">
        <f>申込一覧表!AD29</f>
        <v/>
      </c>
      <c r="E147">
        <v>0</v>
      </c>
      <c r="F147">
        <v>0</v>
      </c>
      <c r="G147" t="str">
        <f>申込一覧表!AS29</f>
        <v>999:99.99</v>
      </c>
    </row>
    <row r="148" spans="1:7" x14ac:dyDescent="0.15">
      <c r="A148" t="str">
        <f>IF(申込一覧表!J30="","",申込一覧表!AA30)</f>
        <v/>
      </c>
      <c r="B148" t="str">
        <f>申込一覧表!AJ30</f>
        <v/>
      </c>
      <c r="C148" t="str">
        <f>申込一覧表!AN30</f>
        <v/>
      </c>
      <c r="D148" t="str">
        <f>申込一覧表!AD30</f>
        <v/>
      </c>
      <c r="E148">
        <v>0</v>
      </c>
      <c r="F148">
        <v>0</v>
      </c>
      <c r="G148" t="str">
        <f>申込一覧表!AS30</f>
        <v>999:99.99</v>
      </c>
    </row>
    <row r="149" spans="1:7" x14ac:dyDescent="0.15">
      <c r="A149" t="str">
        <f>IF(申込一覧表!J31="","",申込一覧表!AA31)</f>
        <v/>
      </c>
      <c r="B149" t="str">
        <f>申込一覧表!AJ31</f>
        <v/>
      </c>
      <c r="C149" t="str">
        <f>申込一覧表!AN31</f>
        <v/>
      </c>
      <c r="D149" t="str">
        <f>申込一覧表!AD31</f>
        <v/>
      </c>
      <c r="E149">
        <v>0</v>
      </c>
      <c r="F149">
        <v>0</v>
      </c>
      <c r="G149" t="str">
        <f>申込一覧表!AS31</f>
        <v>999:99.99</v>
      </c>
    </row>
    <row r="150" spans="1:7" x14ac:dyDescent="0.15">
      <c r="A150" t="str">
        <f>IF(申込一覧表!J32="","",申込一覧表!AA32)</f>
        <v/>
      </c>
      <c r="B150" t="str">
        <f>申込一覧表!AJ32</f>
        <v/>
      </c>
      <c r="C150" t="str">
        <f>申込一覧表!AN32</f>
        <v/>
      </c>
      <c r="D150" t="str">
        <f>申込一覧表!AD32</f>
        <v/>
      </c>
      <c r="E150">
        <v>0</v>
      </c>
      <c r="F150">
        <v>0</v>
      </c>
      <c r="G150" t="str">
        <f>申込一覧表!AS32</f>
        <v>999:99.99</v>
      </c>
    </row>
    <row r="151" spans="1:7" x14ac:dyDescent="0.15">
      <c r="A151" t="str">
        <f>IF(申込一覧表!J33="","",申込一覧表!AA33)</f>
        <v/>
      </c>
      <c r="B151" t="str">
        <f>申込一覧表!AJ33</f>
        <v/>
      </c>
      <c r="C151" t="str">
        <f>申込一覧表!AN33</f>
        <v/>
      </c>
      <c r="D151" t="str">
        <f>申込一覧表!AD33</f>
        <v/>
      </c>
      <c r="E151">
        <v>0</v>
      </c>
      <c r="F151">
        <v>0</v>
      </c>
      <c r="G151" t="str">
        <f>申込一覧表!AS33</f>
        <v>999:99.99</v>
      </c>
    </row>
    <row r="152" spans="1:7" x14ac:dyDescent="0.15">
      <c r="A152" t="str">
        <f>IF(申込一覧表!J34="","",申込一覧表!AA34)</f>
        <v/>
      </c>
      <c r="B152" t="str">
        <f>申込一覧表!AJ34</f>
        <v/>
      </c>
      <c r="C152" t="str">
        <f>申込一覧表!AN34</f>
        <v/>
      </c>
      <c r="D152" t="str">
        <f>申込一覧表!AD34</f>
        <v/>
      </c>
      <c r="E152">
        <v>0</v>
      </c>
      <c r="F152">
        <v>0</v>
      </c>
      <c r="G152" t="str">
        <f>申込一覧表!AS34</f>
        <v>999:99.99</v>
      </c>
    </row>
    <row r="153" spans="1:7" x14ac:dyDescent="0.15">
      <c r="A153" t="str">
        <f>IF(申込一覧表!J35="","",申込一覧表!AA35)</f>
        <v/>
      </c>
      <c r="B153" t="str">
        <f>申込一覧表!AJ35</f>
        <v/>
      </c>
      <c r="C153" t="str">
        <f>申込一覧表!AN35</f>
        <v/>
      </c>
      <c r="D153" t="str">
        <f>申込一覧表!AD35</f>
        <v/>
      </c>
      <c r="E153">
        <v>0</v>
      </c>
      <c r="F153">
        <v>0</v>
      </c>
      <c r="G153" t="str">
        <f>申込一覧表!AS35</f>
        <v>999:99.99</v>
      </c>
    </row>
    <row r="154" spans="1:7" x14ac:dyDescent="0.15">
      <c r="A154" t="str">
        <f>IF(申込一覧表!J36="","",申込一覧表!AA36)</f>
        <v/>
      </c>
      <c r="B154" t="str">
        <f>申込一覧表!AJ36</f>
        <v/>
      </c>
      <c r="C154" t="str">
        <f>申込一覧表!AN36</f>
        <v/>
      </c>
      <c r="D154" t="str">
        <f>申込一覧表!AD36</f>
        <v/>
      </c>
      <c r="E154">
        <v>0</v>
      </c>
      <c r="F154">
        <v>0</v>
      </c>
      <c r="G154" t="str">
        <f>申込一覧表!AS36</f>
        <v>999:99.99</v>
      </c>
    </row>
    <row r="155" spans="1:7" x14ac:dyDescent="0.15">
      <c r="A155" t="str">
        <f>IF(申込一覧表!J37="","",申込一覧表!AA37)</f>
        <v/>
      </c>
      <c r="B155" t="str">
        <f>申込一覧表!AJ37</f>
        <v/>
      </c>
      <c r="C155" t="str">
        <f>申込一覧表!AN37</f>
        <v/>
      </c>
      <c r="D155" t="str">
        <f>申込一覧表!AD37</f>
        <v/>
      </c>
      <c r="E155">
        <v>0</v>
      </c>
      <c r="F155">
        <v>0</v>
      </c>
      <c r="G155" t="str">
        <f>申込一覧表!AS37</f>
        <v>999:99.99</v>
      </c>
    </row>
    <row r="156" spans="1:7" x14ac:dyDescent="0.15">
      <c r="A156" t="str">
        <f>IF(申込一覧表!J38="","",申込一覧表!AA38)</f>
        <v/>
      </c>
      <c r="B156" t="str">
        <f>申込一覧表!AJ38</f>
        <v/>
      </c>
      <c r="C156" t="str">
        <f>申込一覧表!AN38</f>
        <v/>
      </c>
      <c r="D156" t="str">
        <f>申込一覧表!AD38</f>
        <v/>
      </c>
      <c r="E156">
        <v>0</v>
      </c>
      <c r="F156">
        <v>0</v>
      </c>
      <c r="G156" t="str">
        <f>申込一覧表!AS38</f>
        <v>999:99.99</v>
      </c>
    </row>
    <row r="157" spans="1:7" x14ac:dyDescent="0.15">
      <c r="A157" t="str">
        <f>IF(申込一覧表!J39="","",申込一覧表!AA39)</f>
        <v/>
      </c>
      <c r="B157" t="str">
        <f>申込一覧表!AJ39</f>
        <v/>
      </c>
      <c r="C157" t="str">
        <f>申込一覧表!AN39</f>
        <v/>
      </c>
      <c r="D157" t="str">
        <f>申込一覧表!AD39</f>
        <v/>
      </c>
      <c r="E157">
        <v>0</v>
      </c>
      <c r="F157">
        <v>0</v>
      </c>
      <c r="G157" t="str">
        <f>申込一覧表!AS39</f>
        <v>999:99.99</v>
      </c>
    </row>
    <row r="158" spans="1:7" x14ac:dyDescent="0.15">
      <c r="A158" t="str">
        <f>IF(申込一覧表!J40="","",申込一覧表!AA40)</f>
        <v/>
      </c>
      <c r="B158" t="str">
        <f>申込一覧表!AJ40</f>
        <v/>
      </c>
      <c r="C158" t="str">
        <f>申込一覧表!AN40</f>
        <v/>
      </c>
      <c r="D158" t="str">
        <f>申込一覧表!AD40</f>
        <v/>
      </c>
      <c r="E158">
        <v>0</v>
      </c>
      <c r="F158">
        <v>0</v>
      </c>
      <c r="G158" t="str">
        <f>申込一覧表!AS40</f>
        <v>999:99.99</v>
      </c>
    </row>
    <row r="159" spans="1:7" x14ac:dyDescent="0.15">
      <c r="A159" t="str">
        <f>IF(申込一覧表!J41="","",申込一覧表!AA41)</f>
        <v/>
      </c>
      <c r="B159" t="str">
        <f>申込一覧表!AJ41</f>
        <v/>
      </c>
      <c r="C159" t="str">
        <f>申込一覧表!AN41</f>
        <v/>
      </c>
      <c r="D159" t="str">
        <f>申込一覧表!AD41</f>
        <v/>
      </c>
      <c r="E159">
        <v>0</v>
      </c>
      <c r="F159">
        <v>0</v>
      </c>
      <c r="G159" t="str">
        <f>申込一覧表!AS41</f>
        <v>999:99.99</v>
      </c>
    </row>
    <row r="160" spans="1:7" x14ac:dyDescent="0.15">
      <c r="A160" t="str">
        <f>IF(申込一覧表!J42="","",申込一覧表!AA42)</f>
        <v/>
      </c>
      <c r="B160" t="str">
        <f>申込一覧表!AJ42</f>
        <v/>
      </c>
      <c r="C160" t="str">
        <f>申込一覧表!AN42</f>
        <v/>
      </c>
      <c r="D160" t="str">
        <f>申込一覧表!AD42</f>
        <v/>
      </c>
      <c r="E160">
        <v>0</v>
      </c>
      <c r="F160">
        <v>0</v>
      </c>
      <c r="G160" t="str">
        <f>申込一覧表!AS42</f>
        <v>999:99.99</v>
      </c>
    </row>
    <row r="161" spans="1:7" x14ac:dyDescent="0.15">
      <c r="A161" t="str">
        <f>IF(申込一覧表!J43="","",申込一覧表!AA43)</f>
        <v/>
      </c>
      <c r="B161" t="str">
        <f>申込一覧表!AJ43</f>
        <v/>
      </c>
      <c r="C161" t="str">
        <f>申込一覧表!AN43</f>
        <v/>
      </c>
      <c r="D161" t="str">
        <f>申込一覧表!AD43</f>
        <v/>
      </c>
      <c r="E161">
        <v>0</v>
      </c>
      <c r="F161">
        <v>0</v>
      </c>
      <c r="G161" t="str">
        <f>申込一覧表!AS43</f>
        <v>999:99.99</v>
      </c>
    </row>
    <row r="162" spans="1:7" x14ac:dyDescent="0.15">
      <c r="A162" t="str">
        <f>IF(申込一覧表!J44="","",申込一覧表!AA44)</f>
        <v/>
      </c>
      <c r="B162" t="str">
        <f>申込一覧表!AJ44</f>
        <v/>
      </c>
      <c r="C162" t="str">
        <f>申込一覧表!AN44</f>
        <v/>
      </c>
      <c r="D162" t="str">
        <f>申込一覧表!AD44</f>
        <v/>
      </c>
      <c r="E162">
        <v>0</v>
      </c>
      <c r="F162">
        <v>0</v>
      </c>
      <c r="G162" t="str">
        <f>申込一覧表!AS44</f>
        <v>999:99.99</v>
      </c>
    </row>
    <row r="163" spans="1:7" x14ac:dyDescent="0.15">
      <c r="A163" t="str">
        <f>IF(申込一覧表!J45="","",申込一覧表!AA45)</f>
        <v/>
      </c>
      <c r="B163" t="str">
        <f>申込一覧表!AJ45</f>
        <v/>
      </c>
      <c r="C163" t="str">
        <f>申込一覧表!AN45</f>
        <v/>
      </c>
      <c r="D163" t="str">
        <f>申込一覧表!AD45</f>
        <v/>
      </c>
      <c r="E163">
        <v>0</v>
      </c>
      <c r="F163">
        <v>0</v>
      </c>
      <c r="G163" t="str">
        <f>申込一覧表!AS45</f>
        <v>999:99.99</v>
      </c>
    </row>
    <row r="164" spans="1:7" x14ac:dyDescent="0.15">
      <c r="A164" t="str">
        <f>IF(申込一覧表!J46="","",申込一覧表!AA46)</f>
        <v/>
      </c>
      <c r="B164" t="str">
        <f>申込一覧表!AJ46</f>
        <v/>
      </c>
      <c r="C164" t="str">
        <f>申込一覧表!AN46</f>
        <v/>
      </c>
      <c r="D164" t="str">
        <f>申込一覧表!AD46</f>
        <v/>
      </c>
      <c r="E164">
        <v>0</v>
      </c>
      <c r="F164">
        <v>0</v>
      </c>
      <c r="G164" t="str">
        <f>申込一覧表!AS46</f>
        <v>999:99.99</v>
      </c>
    </row>
    <row r="165" spans="1:7" x14ac:dyDescent="0.15">
      <c r="A165" t="str">
        <f>IF(申込一覧表!J47="","",申込一覧表!AA47)</f>
        <v/>
      </c>
      <c r="B165" t="str">
        <f>申込一覧表!AJ47</f>
        <v/>
      </c>
      <c r="C165" t="str">
        <f>申込一覧表!AN47</f>
        <v/>
      </c>
      <c r="D165" t="str">
        <f>申込一覧表!AD47</f>
        <v/>
      </c>
      <c r="E165">
        <v>0</v>
      </c>
      <c r="F165">
        <v>0</v>
      </c>
      <c r="G165" t="str">
        <f>申込一覧表!AS47</f>
        <v>999:99.99</v>
      </c>
    </row>
    <row r="166" spans="1:7" x14ac:dyDescent="0.15">
      <c r="A166" t="str">
        <f>IF(申込一覧表!J48="","",申込一覧表!AA48)</f>
        <v/>
      </c>
      <c r="B166" t="str">
        <f>申込一覧表!AJ48</f>
        <v/>
      </c>
      <c r="C166" t="str">
        <f>申込一覧表!AN48</f>
        <v/>
      </c>
      <c r="D166" t="str">
        <f>申込一覧表!AD48</f>
        <v/>
      </c>
      <c r="E166">
        <v>0</v>
      </c>
      <c r="F166">
        <v>0</v>
      </c>
      <c r="G166" t="str">
        <f>申込一覧表!AS48</f>
        <v>999:99.99</v>
      </c>
    </row>
    <row r="167" spans="1:7" x14ac:dyDescent="0.15">
      <c r="A167" t="str">
        <f>IF(申込一覧表!J49="","",申込一覧表!AA49)</f>
        <v/>
      </c>
      <c r="B167" t="str">
        <f>申込一覧表!AJ49</f>
        <v/>
      </c>
      <c r="C167" t="str">
        <f>申込一覧表!AN49</f>
        <v/>
      </c>
      <c r="D167" t="str">
        <f>申込一覧表!AD49</f>
        <v/>
      </c>
      <c r="E167">
        <v>0</v>
      </c>
      <c r="F167">
        <v>0</v>
      </c>
      <c r="G167" t="str">
        <f>申込一覧表!AS49</f>
        <v>999:99.99</v>
      </c>
    </row>
    <row r="168" spans="1:7" x14ac:dyDescent="0.15">
      <c r="A168" t="str">
        <f>IF(申込一覧表!J50="","",申込一覧表!AA50)</f>
        <v/>
      </c>
      <c r="B168" t="str">
        <f>申込一覧表!AJ50</f>
        <v/>
      </c>
      <c r="C168" t="str">
        <f>申込一覧表!AN50</f>
        <v/>
      </c>
      <c r="D168" t="str">
        <f>申込一覧表!AD50</f>
        <v/>
      </c>
      <c r="E168">
        <v>0</v>
      </c>
      <c r="F168">
        <v>0</v>
      </c>
      <c r="G168" t="str">
        <f>申込一覧表!AS50</f>
        <v>999:99.99</v>
      </c>
    </row>
    <row r="169" spans="1:7" x14ac:dyDescent="0.15">
      <c r="A169" t="str">
        <f>IF(申込一覧表!J51="","",申込一覧表!AA51)</f>
        <v/>
      </c>
      <c r="B169" t="str">
        <f>申込一覧表!AJ51</f>
        <v/>
      </c>
      <c r="C169" t="str">
        <f>申込一覧表!AN51</f>
        <v/>
      </c>
      <c r="D169" t="str">
        <f>申込一覧表!AD51</f>
        <v/>
      </c>
      <c r="E169">
        <v>0</v>
      </c>
      <c r="F169">
        <v>0</v>
      </c>
      <c r="G169" t="str">
        <f>申込一覧表!AS51</f>
        <v>999:99.99</v>
      </c>
    </row>
    <row r="170" spans="1:7" x14ac:dyDescent="0.15">
      <c r="A170" t="str">
        <f>IF(申込一覧表!J52="","",申込一覧表!AA52)</f>
        <v/>
      </c>
      <c r="B170" t="str">
        <f>申込一覧表!AJ52</f>
        <v/>
      </c>
      <c r="C170" t="str">
        <f>申込一覧表!AN52</f>
        <v/>
      </c>
      <c r="D170" t="str">
        <f>申込一覧表!AD52</f>
        <v/>
      </c>
      <c r="E170">
        <v>0</v>
      </c>
      <c r="F170">
        <v>0</v>
      </c>
      <c r="G170" t="str">
        <f>申込一覧表!AS52</f>
        <v>999:99.99</v>
      </c>
    </row>
    <row r="171" spans="1:7" x14ac:dyDescent="0.15">
      <c r="A171" t="str">
        <f>IF(申込一覧表!J53="","",申込一覧表!AA53)</f>
        <v/>
      </c>
      <c r="B171" t="str">
        <f>申込一覧表!AJ53</f>
        <v/>
      </c>
      <c r="C171" t="str">
        <f>申込一覧表!AN53</f>
        <v/>
      </c>
      <c r="D171" t="str">
        <f>申込一覧表!AD53</f>
        <v/>
      </c>
      <c r="E171">
        <v>0</v>
      </c>
      <c r="F171">
        <v>0</v>
      </c>
      <c r="G171" t="str">
        <f>申込一覧表!AS53</f>
        <v>999:99.99</v>
      </c>
    </row>
    <row r="172" spans="1:7" x14ac:dyDescent="0.15">
      <c r="A172" t="str">
        <f>IF(申込一覧表!J54="","",申込一覧表!AA54)</f>
        <v/>
      </c>
      <c r="B172" t="str">
        <f>申込一覧表!AJ54</f>
        <v/>
      </c>
      <c r="C172" t="str">
        <f>申込一覧表!AN54</f>
        <v/>
      </c>
      <c r="D172" t="str">
        <f>申込一覧表!AD54</f>
        <v/>
      </c>
      <c r="E172">
        <v>0</v>
      </c>
      <c r="F172">
        <v>0</v>
      </c>
      <c r="G172" t="str">
        <f>申込一覧表!AS54</f>
        <v>999:99.99</v>
      </c>
    </row>
    <row r="173" spans="1:7" x14ac:dyDescent="0.15">
      <c r="A173" t="str">
        <f>IF(申込一覧表!J55="","",申込一覧表!AA55)</f>
        <v/>
      </c>
      <c r="B173" t="str">
        <f>申込一覧表!AJ55</f>
        <v/>
      </c>
      <c r="C173" t="str">
        <f>申込一覧表!AN55</f>
        <v/>
      </c>
      <c r="D173" t="str">
        <f>申込一覧表!AD55</f>
        <v/>
      </c>
      <c r="E173">
        <v>0</v>
      </c>
      <c r="F173">
        <v>0</v>
      </c>
      <c r="G173" t="str">
        <f>申込一覧表!AS55</f>
        <v>999:99.99</v>
      </c>
    </row>
    <row r="174" spans="1:7" x14ac:dyDescent="0.15">
      <c r="A174" t="str">
        <f>IF(申込一覧表!J56="","",申込一覧表!AA56)</f>
        <v/>
      </c>
      <c r="B174" t="str">
        <f>申込一覧表!AJ56</f>
        <v/>
      </c>
      <c r="C174" t="str">
        <f>申込一覧表!AN56</f>
        <v/>
      </c>
      <c r="D174" t="str">
        <f>申込一覧表!AD56</f>
        <v/>
      </c>
      <c r="E174">
        <v>0</v>
      </c>
      <c r="F174">
        <v>0</v>
      </c>
      <c r="G174" t="str">
        <f>申込一覧表!AS56</f>
        <v>999:99.99</v>
      </c>
    </row>
    <row r="175" spans="1:7" x14ac:dyDescent="0.15">
      <c r="A175" t="str">
        <f>IF(申込一覧表!J57="","",申込一覧表!AA57)</f>
        <v/>
      </c>
      <c r="B175" t="str">
        <f>申込一覧表!AJ57</f>
        <v/>
      </c>
      <c r="C175" t="str">
        <f>申込一覧表!AN57</f>
        <v/>
      </c>
      <c r="D175" t="str">
        <f>申込一覧表!AD57</f>
        <v/>
      </c>
      <c r="E175">
        <v>0</v>
      </c>
      <c r="F175">
        <v>0</v>
      </c>
      <c r="G175" t="str">
        <f>申込一覧表!AS57</f>
        <v>999:99.99</v>
      </c>
    </row>
    <row r="176" spans="1:7" x14ac:dyDescent="0.15">
      <c r="A176" t="str">
        <f>IF(申込一覧表!J58="","",申込一覧表!AA58)</f>
        <v/>
      </c>
      <c r="B176" t="str">
        <f>申込一覧表!AJ58</f>
        <v/>
      </c>
      <c r="C176" t="str">
        <f>申込一覧表!AN58</f>
        <v/>
      </c>
      <c r="D176" t="str">
        <f>申込一覧表!AD58</f>
        <v/>
      </c>
      <c r="E176">
        <v>0</v>
      </c>
      <c r="F176">
        <v>0</v>
      </c>
      <c r="G176" t="str">
        <f>申込一覧表!AS58</f>
        <v>999:99.99</v>
      </c>
    </row>
    <row r="177" spans="1:7" x14ac:dyDescent="0.15">
      <c r="A177" t="str">
        <f>IF(申込一覧表!J59="","",申込一覧表!AA59)</f>
        <v/>
      </c>
      <c r="B177" t="str">
        <f>申込一覧表!AJ59</f>
        <v/>
      </c>
      <c r="C177" t="str">
        <f>申込一覧表!AN59</f>
        <v/>
      </c>
      <c r="D177" t="str">
        <f>申込一覧表!AD59</f>
        <v/>
      </c>
      <c r="E177">
        <v>0</v>
      </c>
      <c r="F177">
        <v>0</v>
      </c>
      <c r="G177" t="str">
        <f>申込一覧表!AS59</f>
        <v>999:99.99</v>
      </c>
    </row>
    <row r="178" spans="1:7" x14ac:dyDescent="0.15">
      <c r="A178" t="str">
        <f>IF(申込一覧表!J60="","",申込一覧表!AA60)</f>
        <v/>
      </c>
      <c r="B178" t="str">
        <f>申込一覧表!AJ60</f>
        <v/>
      </c>
      <c r="C178" t="str">
        <f>申込一覧表!AN60</f>
        <v/>
      </c>
      <c r="D178" t="str">
        <f>申込一覧表!AD60</f>
        <v/>
      </c>
      <c r="E178">
        <v>0</v>
      </c>
      <c r="F178">
        <v>0</v>
      </c>
      <c r="G178" t="str">
        <f>申込一覧表!AS60</f>
        <v>999:99.99</v>
      </c>
    </row>
    <row r="179" spans="1:7" x14ac:dyDescent="0.15">
      <c r="A179" t="str">
        <f>IF(申込一覧表!J61="","",申込一覧表!AA61)</f>
        <v/>
      </c>
      <c r="B179" t="str">
        <f>申込一覧表!AJ61</f>
        <v/>
      </c>
      <c r="C179" t="str">
        <f>申込一覧表!AN61</f>
        <v/>
      </c>
      <c r="D179" t="str">
        <f>申込一覧表!AD61</f>
        <v/>
      </c>
      <c r="E179">
        <v>0</v>
      </c>
      <c r="F179">
        <v>0</v>
      </c>
      <c r="G179" t="str">
        <f>申込一覧表!AS61</f>
        <v>999:99.99</v>
      </c>
    </row>
    <row r="180" spans="1:7" x14ac:dyDescent="0.15">
      <c r="A180" t="str">
        <f>IF(申込一覧表!J62="","",申込一覧表!AA62)</f>
        <v/>
      </c>
      <c r="B180" t="str">
        <f>申込一覧表!AJ62</f>
        <v/>
      </c>
      <c r="C180" t="str">
        <f>申込一覧表!AN62</f>
        <v/>
      </c>
      <c r="D180" t="str">
        <f>申込一覧表!AD62</f>
        <v/>
      </c>
      <c r="E180">
        <v>0</v>
      </c>
      <c r="F180">
        <v>0</v>
      </c>
      <c r="G180" t="str">
        <f>申込一覧表!AS62</f>
        <v>999:99.99</v>
      </c>
    </row>
    <row r="181" spans="1:7" x14ac:dyDescent="0.15">
      <c r="A181" t="str">
        <f>IF(申込一覧表!J63="","",申込一覧表!AA63)</f>
        <v/>
      </c>
      <c r="B181" t="str">
        <f>申込一覧表!AJ63</f>
        <v/>
      </c>
      <c r="C181" t="str">
        <f>申込一覧表!AN63</f>
        <v/>
      </c>
      <c r="D181" t="str">
        <f>申込一覧表!AD63</f>
        <v/>
      </c>
      <c r="E181">
        <v>0</v>
      </c>
      <c r="F181">
        <v>0</v>
      </c>
      <c r="G181" t="str">
        <f>申込一覧表!AS63</f>
        <v>999:99.99</v>
      </c>
    </row>
    <row r="182" spans="1:7" x14ac:dyDescent="0.15">
      <c r="A182" t="str">
        <f>IF(申込一覧表!J64="","",申込一覧表!AA64)</f>
        <v/>
      </c>
      <c r="B182" t="str">
        <f>申込一覧表!AJ64</f>
        <v/>
      </c>
      <c r="C182" t="str">
        <f>申込一覧表!AN64</f>
        <v/>
      </c>
      <c r="D182" t="str">
        <f>申込一覧表!AD64</f>
        <v/>
      </c>
      <c r="E182">
        <v>0</v>
      </c>
      <c r="F182">
        <v>0</v>
      </c>
      <c r="G182" t="str">
        <f>申込一覧表!AS64</f>
        <v>999:99.99</v>
      </c>
    </row>
    <row r="183" spans="1:7" x14ac:dyDescent="0.15">
      <c r="A183" s="105" t="str">
        <f>IF(申込一覧表!J65="","",申込一覧表!AA65)</f>
        <v/>
      </c>
      <c r="B183" s="105" t="str">
        <f>申込一覧表!AJ65</f>
        <v/>
      </c>
      <c r="C183" s="105" t="str">
        <f>申込一覧表!AN65</f>
        <v/>
      </c>
      <c r="D183" s="105" t="str">
        <f>申込一覧表!AD65</f>
        <v/>
      </c>
      <c r="E183" s="105">
        <v>0</v>
      </c>
      <c r="F183" s="105">
        <v>0</v>
      </c>
      <c r="G183" s="105" t="str">
        <f>申込一覧表!AS65</f>
        <v>999:99.99</v>
      </c>
    </row>
    <row r="185" spans="1:7" x14ac:dyDescent="0.15">
      <c r="A185" s="105"/>
      <c r="B185" s="105"/>
      <c r="C185" s="105"/>
      <c r="D185" s="105"/>
      <c r="E185" s="105"/>
      <c r="F185" s="105"/>
      <c r="G185" s="105"/>
    </row>
    <row r="186" spans="1:7" x14ac:dyDescent="0.15">
      <c r="A186" t="str">
        <f>IF(申込一覧表!J68="","",申込一覧表!AA68)</f>
        <v/>
      </c>
      <c r="B186" t="str">
        <f>申込一覧表!AJ68</f>
        <v/>
      </c>
      <c r="C186" t="str">
        <f>申込一覧表!AN68</f>
        <v/>
      </c>
      <c r="D186" t="str">
        <f>申込一覧表!AD68</f>
        <v/>
      </c>
      <c r="E186">
        <v>0</v>
      </c>
      <c r="F186">
        <v>5</v>
      </c>
      <c r="G186" t="str">
        <f>申込一覧表!AS68</f>
        <v>999:99.99</v>
      </c>
    </row>
    <row r="187" spans="1:7" x14ac:dyDescent="0.15">
      <c r="A187" t="str">
        <f>IF(申込一覧表!J69="","",申込一覧表!AA69)</f>
        <v/>
      </c>
      <c r="B187" t="str">
        <f>申込一覧表!AJ69</f>
        <v/>
      </c>
      <c r="C187" t="str">
        <f>申込一覧表!AN69</f>
        <v/>
      </c>
      <c r="D187" t="str">
        <f>申込一覧表!AD69</f>
        <v/>
      </c>
      <c r="E187">
        <v>0</v>
      </c>
      <c r="F187">
        <v>5</v>
      </c>
      <c r="G187" t="str">
        <f>申込一覧表!AS69</f>
        <v>999:99.99</v>
      </c>
    </row>
    <row r="188" spans="1:7" x14ac:dyDescent="0.15">
      <c r="A188" t="str">
        <f>IF(申込一覧表!J70="","",申込一覧表!AA70)</f>
        <v/>
      </c>
      <c r="B188" t="str">
        <f>申込一覧表!AJ70</f>
        <v/>
      </c>
      <c r="C188" t="str">
        <f>申込一覧表!AN70</f>
        <v/>
      </c>
      <c r="D188" t="str">
        <f>申込一覧表!AD70</f>
        <v/>
      </c>
      <c r="E188">
        <v>0</v>
      </c>
      <c r="F188">
        <v>5</v>
      </c>
      <c r="G188" t="str">
        <f>申込一覧表!AS70</f>
        <v>999:99.99</v>
      </c>
    </row>
    <row r="189" spans="1:7" x14ac:dyDescent="0.15">
      <c r="A189" t="str">
        <f>IF(申込一覧表!J71="","",申込一覧表!AA71)</f>
        <v/>
      </c>
      <c r="B189" t="str">
        <f>申込一覧表!AJ71</f>
        <v/>
      </c>
      <c r="C189" t="str">
        <f>申込一覧表!AN71</f>
        <v/>
      </c>
      <c r="D189" t="str">
        <f>申込一覧表!AD71</f>
        <v/>
      </c>
      <c r="E189">
        <v>0</v>
      </c>
      <c r="F189">
        <v>5</v>
      </c>
      <c r="G189" t="str">
        <f>申込一覧表!AS71</f>
        <v>999:99.99</v>
      </c>
    </row>
    <row r="190" spans="1:7" x14ac:dyDescent="0.15">
      <c r="A190" t="str">
        <f>IF(申込一覧表!J72="","",申込一覧表!AA72)</f>
        <v/>
      </c>
      <c r="B190" t="str">
        <f>申込一覧表!AJ72</f>
        <v/>
      </c>
      <c r="C190" t="str">
        <f>申込一覧表!AN72</f>
        <v/>
      </c>
      <c r="D190" t="str">
        <f>申込一覧表!AD72</f>
        <v/>
      </c>
      <c r="E190">
        <v>0</v>
      </c>
      <c r="F190">
        <v>5</v>
      </c>
      <c r="G190" t="str">
        <f>申込一覧表!AS72</f>
        <v>999:99.99</v>
      </c>
    </row>
    <row r="191" spans="1:7" x14ac:dyDescent="0.15">
      <c r="A191" t="str">
        <f>IF(申込一覧表!J73="","",申込一覧表!AA73)</f>
        <v/>
      </c>
      <c r="B191" t="str">
        <f>申込一覧表!AJ73</f>
        <v/>
      </c>
      <c r="C191" t="str">
        <f>申込一覧表!AN73</f>
        <v/>
      </c>
      <c r="D191" t="str">
        <f>申込一覧表!AD73</f>
        <v/>
      </c>
      <c r="E191">
        <v>0</v>
      </c>
      <c r="F191">
        <v>5</v>
      </c>
      <c r="G191" t="str">
        <f>申込一覧表!AS73</f>
        <v>999:99.99</v>
      </c>
    </row>
    <row r="192" spans="1:7" x14ac:dyDescent="0.15">
      <c r="A192" t="str">
        <f>IF(申込一覧表!J74="","",申込一覧表!AA74)</f>
        <v/>
      </c>
      <c r="B192" t="str">
        <f>申込一覧表!AJ74</f>
        <v/>
      </c>
      <c r="C192" t="str">
        <f>申込一覧表!AN74</f>
        <v/>
      </c>
      <c r="D192" t="str">
        <f>申込一覧表!AD74</f>
        <v/>
      </c>
      <c r="E192">
        <v>0</v>
      </c>
      <c r="F192">
        <v>5</v>
      </c>
      <c r="G192" t="str">
        <f>申込一覧表!AS74</f>
        <v>999:99.99</v>
      </c>
    </row>
    <row r="193" spans="1:7" x14ac:dyDescent="0.15">
      <c r="A193" t="str">
        <f>IF(申込一覧表!J75="","",申込一覧表!AA75)</f>
        <v/>
      </c>
      <c r="B193" t="str">
        <f>申込一覧表!AJ75</f>
        <v/>
      </c>
      <c r="C193" t="str">
        <f>申込一覧表!AN75</f>
        <v/>
      </c>
      <c r="D193" t="str">
        <f>申込一覧表!AD75</f>
        <v/>
      </c>
      <c r="E193">
        <v>0</v>
      </c>
      <c r="F193">
        <v>5</v>
      </c>
      <c r="G193" t="str">
        <f>申込一覧表!AS75</f>
        <v>999:99.99</v>
      </c>
    </row>
    <row r="194" spans="1:7" x14ac:dyDescent="0.15">
      <c r="A194" t="str">
        <f>IF(申込一覧表!J76="","",申込一覧表!AA76)</f>
        <v/>
      </c>
      <c r="B194" t="str">
        <f>申込一覧表!AJ76</f>
        <v/>
      </c>
      <c r="C194" t="str">
        <f>申込一覧表!AN76</f>
        <v/>
      </c>
      <c r="D194" t="str">
        <f>申込一覧表!AD76</f>
        <v/>
      </c>
      <c r="E194">
        <v>0</v>
      </c>
      <c r="F194">
        <v>5</v>
      </c>
      <c r="G194" t="str">
        <f>申込一覧表!AS76</f>
        <v>999:99.99</v>
      </c>
    </row>
    <row r="195" spans="1:7" x14ac:dyDescent="0.15">
      <c r="A195" t="str">
        <f>IF(申込一覧表!J77="","",申込一覧表!AA77)</f>
        <v/>
      </c>
      <c r="B195" t="str">
        <f>申込一覧表!AJ77</f>
        <v/>
      </c>
      <c r="C195" t="str">
        <f>申込一覧表!AN77</f>
        <v/>
      </c>
      <c r="D195" t="str">
        <f>申込一覧表!AD77</f>
        <v/>
      </c>
      <c r="E195">
        <v>0</v>
      </c>
      <c r="F195">
        <v>5</v>
      </c>
      <c r="G195" t="str">
        <f>申込一覧表!AS77</f>
        <v>999:99.99</v>
      </c>
    </row>
    <row r="196" spans="1:7" x14ac:dyDescent="0.15">
      <c r="A196" t="str">
        <f>IF(申込一覧表!J78="","",申込一覧表!AA78)</f>
        <v/>
      </c>
      <c r="B196" t="str">
        <f>申込一覧表!AJ78</f>
        <v/>
      </c>
      <c r="C196" t="str">
        <f>申込一覧表!AN78</f>
        <v/>
      </c>
      <c r="D196" t="str">
        <f>申込一覧表!AD78</f>
        <v/>
      </c>
      <c r="E196">
        <v>0</v>
      </c>
      <c r="F196">
        <v>5</v>
      </c>
      <c r="G196" t="str">
        <f>申込一覧表!AS78</f>
        <v>999:99.99</v>
      </c>
    </row>
    <row r="197" spans="1:7" x14ac:dyDescent="0.15">
      <c r="A197" t="str">
        <f>IF(申込一覧表!J79="","",申込一覧表!AA79)</f>
        <v/>
      </c>
      <c r="B197" t="str">
        <f>申込一覧表!AJ79</f>
        <v/>
      </c>
      <c r="C197" t="str">
        <f>申込一覧表!AN79</f>
        <v/>
      </c>
      <c r="D197" t="str">
        <f>申込一覧表!AD79</f>
        <v/>
      </c>
      <c r="E197">
        <v>0</v>
      </c>
      <c r="F197">
        <v>5</v>
      </c>
      <c r="G197" t="str">
        <f>申込一覧表!AS79</f>
        <v>999:99.99</v>
      </c>
    </row>
    <row r="198" spans="1:7" x14ac:dyDescent="0.15">
      <c r="A198" t="str">
        <f>IF(申込一覧表!J80="","",申込一覧表!AA80)</f>
        <v/>
      </c>
      <c r="B198" t="str">
        <f>申込一覧表!AJ80</f>
        <v/>
      </c>
      <c r="C198" t="str">
        <f>申込一覧表!AN80</f>
        <v/>
      </c>
      <c r="D198" t="str">
        <f>申込一覧表!AD80</f>
        <v/>
      </c>
      <c r="E198">
        <v>0</v>
      </c>
      <c r="F198">
        <v>5</v>
      </c>
      <c r="G198" t="str">
        <f>申込一覧表!AS80</f>
        <v>999:99.99</v>
      </c>
    </row>
    <row r="199" spans="1:7" x14ac:dyDescent="0.15">
      <c r="A199" t="str">
        <f>IF(申込一覧表!J81="","",申込一覧表!AA81)</f>
        <v/>
      </c>
      <c r="B199" t="str">
        <f>申込一覧表!AJ81</f>
        <v/>
      </c>
      <c r="C199" t="str">
        <f>申込一覧表!AN81</f>
        <v/>
      </c>
      <c r="D199" t="str">
        <f>申込一覧表!AD81</f>
        <v/>
      </c>
      <c r="E199">
        <v>0</v>
      </c>
      <c r="F199">
        <v>5</v>
      </c>
      <c r="G199" t="str">
        <f>申込一覧表!AS81</f>
        <v>999:99.99</v>
      </c>
    </row>
    <row r="200" spans="1:7" x14ac:dyDescent="0.15">
      <c r="A200" t="str">
        <f>IF(申込一覧表!J82="","",申込一覧表!AA82)</f>
        <v/>
      </c>
      <c r="B200" t="str">
        <f>申込一覧表!AJ82</f>
        <v/>
      </c>
      <c r="C200" t="str">
        <f>申込一覧表!AN82</f>
        <v/>
      </c>
      <c r="D200" t="str">
        <f>申込一覧表!AD82</f>
        <v/>
      </c>
      <c r="E200">
        <v>0</v>
      </c>
      <c r="F200">
        <v>5</v>
      </c>
      <c r="G200" t="str">
        <f>申込一覧表!AS82</f>
        <v>999:99.99</v>
      </c>
    </row>
    <row r="201" spans="1:7" x14ac:dyDescent="0.15">
      <c r="A201" t="str">
        <f>IF(申込一覧表!J83="","",申込一覧表!AA83)</f>
        <v/>
      </c>
      <c r="B201" t="str">
        <f>申込一覧表!AJ83</f>
        <v/>
      </c>
      <c r="C201" t="str">
        <f>申込一覧表!AN83</f>
        <v/>
      </c>
      <c r="D201" t="str">
        <f>申込一覧表!AD83</f>
        <v/>
      </c>
      <c r="E201">
        <v>0</v>
      </c>
      <c r="F201">
        <v>5</v>
      </c>
      <c r="G201" t="str">
        <f>申込一覧表!AS83</f>
        <v>999:99.99</v>
      </c>
    </row>
    <row r="202" spans="1:7" x14ac:dyDescent="0.15">
      <c r="A202" t="str">
        <f>IF(申込一覧表!J84="","",申込一覧表!AA84)</f>
        <v/>
      </c>
      <c r="B202" t="str">
        <f>申込一覧表!AJ84</f>
        <v/>
      </c>
      <c r="C202" t="str">
        <f>申込一覧表!AN84</f>
        <v/>
      </c>
      <c r="D202" t="str">
        <f>申込一覧表!AD84</f>
        <v/>
      </c>
      <c r="E202">
        <v>0</v>
      </c>
      <c r="F202">
        <v>5</v>
      </c>
      <c r="G202" t="str">
        <f>申込一覧表!AS84</f>
        <v>999:99.99</v>
      </c>
    </row>
    <row r="203" spans="1:7" x14ac:dyDescent="0.15">
      <c r="A203" t="str">
        <f>IF(申込一覧表!J85="","",申込一覧表!AA85)</f>
        <v/>
      </c>
      <c r="B203" t="str">
        <f>申込一覧表!AJ85</f>
        <v/>
      </c>
      <c r="C203" t="str">
        <f>申込一覧表!AN85</f>
        <v/>
      </c>
      <c r="D203" t="str">
        <f>申込一覧表!AD85</f>
        <v/>
      </c>
      <c r="E203">
        <v>0</v>
      </c>
      <c r="F203">
        <v>5</v>
      </c>
      <c r="G203" t="str">
        <f>申込一覧表!AS85</f>
        <v>999:99.99</v>
      </c>
    </row>
    <row r="204" spans="1:7" x14ac:dyDescent="0.15">
      <c r="A204" t="str">
        <f>IF(申込一覧表!J86="","",申込一覧表!AA86)</f>
        <v/>
      </c>
      <c r="B204" t="str">
        <f>申込一覧表!AJ86</f>
        <v/>
      </c>
      <c r="C204" t="str">
        <f>申込一覧表!AN86</f>
        <v/>
      </c>
      <c r="D204" t="str">
        <f>申込一覧表!AD86</f>
        <v/>
      </c>
      <c r="E204">
        <v>0</v>
      </c>
      <c r="F204">
        <v>5</v>
      </c>
      <c r="G204" t="str">
        <f>申込一覧表!AS86</f>
        <v>999:99.99</v>
      </c>
    </row>
    <row r="205" spans="1:7" x14ac:dyDescent="0.15">
      <c r="A205" t="str">
        <f>IF(申込一覧表!J87="","",申込一覧表!AA87)</f>
        <v/>
      </c>
      <c r="B205" t="str">
        <f>申込一覧表!AJ87</f>
        <v/>
      </c>
      <c r="C205" t="str">
        <f>申込一覧表!AN87</f>
        <v/>
      </c>
      <c r="D205" t="str">
        <f>申込一覧表!AD87</f>
        <v/>
      </c>
      <c r="E205">
        <v>0</v>
      </c>
      <c r="F205">
        <v>5</v>
      </c>
      <c r="G205" t="str">
        <f>申込一覧表!AS87</f>
        <v>999:99.99</v>
      </c>
    </row>
    <row r="206" spans="1:7" x14ac:dyDescent="0.15">
      <c r="A206" t="str">
        <f>IF(申込一覧表!J88="","",申込一覧表!AA88)</f>
        <v/>
      </c>
      <c r="B206" t="str">
        <f>申込一覧表!AJ88</f>
        <v/>
      </c>
      <c r="C206" t="str">
        <f>申込一覧表!AN88</f>
        <v/>
      </c>
      <c r="D206" t="str">
        <f>申込一覧表!AD88</f>
        <v/>
      </c>
      <c r="E206">
        <v>0</v>
      </c>
      <c r="F206">
        <v>5</v>
      </c>
      <c r="G206" t="str">
        <f>申込一覧表!AS88</f>
        <v>999:99.99</v>
      </c>
    </row>
    <row r="207" spans="1:7" x14ac:dyDescent="0.15">
      <c r="A207" t="str">
        <f>IF(申込一覧表!J89="","",申込一覧表!AA89)</f>
        <v/>
      </c>
      <c r="B207" t="str">
        <f>申込一覧表!AJ89</f>
        <v/>
      </c>
      <c r="C207" t="str">
        <f>申込一覧表!AN89</f>
        <v/>
      </c>
      <c r="D207" t="str">
        <f>申込一覧表!AD89</f>
        <v/>
      </c>
      <c r="E207">
        <v>0</v>
      </c>
      <c r="F207">
        <v>5</v>
      </c>
      <c r="G207" t="str">
        <f>申込一覧表!AS89</f>
        <v>999:99.99</v>
      </c>
    </row>
    <row r="208" spans="1:7" x14ac:dyDescent="0.15">
      <c r="A208" t="str">
        <f>IF(申込一覧表!J90="","",申込一覧表!AA90)</f>
        <v/>
      </c>
      <c r="B208" t="str">
        <f>申込一覧表!AJ90</f>
        <v/>
      </c>
      <c r="C208" t="str">
        <f>申込一覧表!AN90</f>
        <v/>
      </c>
      <c r="D208" t="str">
        <f>申込一覧表!AD90</f>
        <v/>
      </c>
      <c r="E208">
        <v>0</v>
      </c>
      <c r="F208">
        <v>5</v>
      </c>
      <c r="G208" t="str">
        <f>申込一覧表!AS90</f>
        <v>999:99.99</v>
      </c>
    </row>
    <row r="209" spans="1:7" x14ac:dyDescent="0.15">
      <c r="A209" t="str">
        <f>IF(申込一覧表!J91="","",申込一覧表!AA91)</f>
        <v/>
      </c>
      <c r="B209" t="str">
        <f>申込一覧表!AJ91</f>
        <v/>
      </c>
      <c r="C209" t="str">
        <f>申込一覧表!AN91</f>
        <v/>
      </c>
      <c r="D209" t="str">
        <f>申込一覧表!AD91</f>
        <v/>
      </c>
      <c r="E209">
        <v>0</v>
      </c>
      <c r="F209">
        <v>5</v>
      </c>
      <c r="G209" t="str">
        <f>申込一覧表!AS91</f>
        <v>999:99.99</v>
      </c>
    </row>
    <row r="210" spans="1:7" x14ac:dyDescent="0.15">
      <c r="A210" t="str">
        <f>IF(申込一覧表!J92="","",申込一覧表!AA92)</f>
        <v/>
      </c>
      <c r="B210" t="str">
        <f>申込一覧表!AJ92</f>
        <v/>
      </c>
      <c r="C210" t="str">
        <f>申込一覧表!AN92</f>
        <v/>
      </c>
      <c r="D210" t="str">
        <f>申込一覧表!AD92</f>
        <v/>
      </c>
      <c r="E210">
        <v>0</v>
      </c>
      <c r="F210">
        <v>5</v>
      </c>
      <c r="G210" t="str">
        <f>申込一覧表!AS92</f>
        <v>999:99.99</v>
      </c>
    </row>
    <row r="211" spans="1:7" x14ac:dyDescent="0.15">
      <c r="A211" t="str">
        <f>IF(申込一覧表!J93="","",申込一覧表!AA93)</f>
        <v/>
      </c>
      <c r="B211" t="str">
        <f>申込一覧表!AJ93</f>
        <v/>
      </c>
      <c r="C211" t="str">
        <f>申込一覧表!AN93</f>
        <v/>
      </c>
      <c r="D211" t="str">
        <f>申込一覧表!AD93</f>
        <v/>
      </c>
      <c r="E211">
        <v>0</v>
      </c>
      <c r="F211">
        <v>5</v>
      </c>
      <c r="G211" t="str">
        <f>申込一覧表!AS93</f>
        <v>999:99.99</v>
      </c>
    </row>
    <row r="212" spans="1:7" x14ac:dyDescent="0.15">
      <c r="A212" t="str">
        <f>IF(申込一覧表!J94="","",申込一覧表!AA94)</f>
        <v/>
      </c>
      <c r="B212" t="str">
        <f>申込一覧表!AJ94</f>
        <v/>
      </c>
      <c r="C212" t="str">
        <f>申込一覧表!AN94</f>
        <v/>
      </c>
      <c r="D212" t="str">
        <f>申込一覧表!AD94</f>
        <v/>
      </c>
      <c r="E212">
        <v>0</v>
      </c>
      <c r="F212">
        <v>5</v>
      </c>
      <c r="G212" t="str">
        <f>申込一覧表!AS94</f>
        <v>999:99.99</v>
      </c>
    </row>
    <row r="213" spans="1:7" x14ac:dyDescent="0.15">
      <c r="A213" t="str">
        <f>IF(申込一覧表!J95="","",申込一覧表!AA95)</f>
        <v/>
      </c>
      <c r="B213" t="str">
        <f>申込一覧表!AJ95</f>
        <v/>
      </c>
      <c r="C213" t="str">
        <f>申込一覧表!AN95</f>
        <v/>
      </c>
      <c r="D213" t="str">
        <f>申込一覧表!AD95</f>
        <v/>
      </c>
      <c r="E213">
        <v>0</v>
      </c>
      <c r="F213">
        <v>5</v>
      </c>
      <c r="G213" t="str">
        <f>申込一覧表!AS95</f>
        <v>999:99.99</v>
      </c>
    </row>
    <row r="214" spans="1:7" x14ac:dyDescent="0.15">
      <c r="A214" t="str">
        <f>IF(申込一覧表!J96="","",申込一覧表!AA96)</f>
        <v/>
      </c>
      <c r="B214" t="str">
        <f>申込一覧表!AJ96</f>
        <v/>
      </c>
      <c r="C214" t="str">
        <f>申込一覧表!AN96</f>
        <v/>
      </c>
      <c r="D214" t="str">
        <f>申込一覧表!AD96</f>
        <v/>
      </c>
      <c r="E214">
        <v>0</v>
      </c>
      <c r="F214">
        <v>5</v>
      </c>
      <c r="G214" t="str">
        <f>申込一覧表!AS96</f>
        <v>999:99.99</v>
      </c>
    </row>
    <row r="215" spans="1:7" x14ac:dyDescent="0.15">
      <c r="A215" t="str">
        <f>IF(申込一覧表!J97="","",申込一覧表!AA97)</f>
        <v/>
      </c>
      <c r="B215" t="str">
        <f>申込一覧表!AJ97</f>
        <v/>
      </c>
      <c r="C215" t="str">
        <f>申込一覧表!AN97</f>
        <v/>
      </c>
      <c r="D215" t="str">
        <f>申込一覧表!AD97</f>
        <v/>
      </c>
      <c r="E215">
        <v>0</v>
      </c>
      <c r="F215">
        <v>5</v>
      </c>
      <c r="G215" t="str">
        <f>申込一覧表!AS97</f>
        <v>999:99.99</v>
      </c>
    </row>
    <row r="216" spans="1:7" x14ac:dyDescent="0.15">
      <c r="A216" t="str">
        <f>IF(申込一覧表!J98="","",申込一覧表!AA98)</f>
        <v/>
      </c>
      <c r="B216" t="str">
        <f>申込一覧表!AJ98</f>
        <v/>
      </c>
      <c r="C216" t="str">
        <f>申込一覧表!AN98</f>
        <v/>
      </c>
      <c r="D216" t="str">
        <f>申込一覧表!AD98</f>
        <v/>
      </c>
      <c r="E216">
        <v>0</v>
      </c>
      <c r="F216">
        <v>5</v>
      </c>
      <c r="G216" t="str">
        <f>申込一覧表!AS98</f>
        <v>999:99.99</v>
      </c>
    </row>
    <row r="217" spans="1:7" x14ac:dyDescent="0.15">
      <c r="A217" t="str">
        <f>IF(申込一覧表!J99="","",申込一覧表!AA99)</f>
        <v/>
      </c>
      <c r="B217" t="str">
        <f>申込一覧表!AJ99</f>
        <v/>
      </c>
      <c r="C217" t="str">
        <f>申込一覧表!AN99</f>
        <v/>
      </c>
      <c r="D217" t="str">
        <f>申込一覧表!AD99</f>
        <v/>
      </c>
      <c r="E217">
        <v>0</v>
      </c>
      <c r="F217">
        <v>5</v>
      </c>
      <c r="G217" t="str">
        <f>申込一覧表!AS99</f>
        <v>999:99.99</v>
      </c>
    </row>
    <row r="218" spans="1:7" x14ac:dyDescent="0.15">
      <c r="A218" t="str">
        <f>IF(申込一覧表!J100="","",申込一覧表!AA100)</f>
        <v/>
      </c>
      <c r="B218" t="str">
        <f>申込一覧表!AJ100</f>
        <v/>
      </c>
      <c r="C218" t="str">
        <f>申込一覧表!AN100</f>
        <v/>
      </c>
      <c r="D218" t="str">
        <f>申込一覧表!AD100</f>
        <v/>
      </c>
      <c r="E218">
        <v>0</v>
      </c>
      <c r="F218">
        <v>5</v>
      </c>
      <c r="G218" t="str">
        <f>申込一覧表!AS100</f>
        <v>999:99.99</v>
      </c>
    </row>
    <row r="219" spans="1:7" x14ac:dyDescent="0.15">
      <c r="A219" t="str">
        <f>IF(申込一覧表!J101="","",申込一覧表!AA101)</f>
        <v/>
      </c>
      <c r="B219" t="str">
        <f>申込一覧表!AJ101</f>
        <v/>
      </c>
      <c r="C219" t="str">
        <f>申込一覧表!AN101</f>
        <v/>
      </c>
      <c r="D219" t="str">
        <f>申込一覧表!AD101</f>
        <v/>
      </c>
      <c r="E219">
        <v>0</v>
      </c>
      <c r="F219">
        <v>5</v>
      </c>
      <c r="G219" t="str">
        <f>申込一覧表!AS101</f>
        <v>999:99.99</v>
      </c>
    </row>
    <row r="220" spans="1:7" x14ac:dyDescent="0.15">
      <c r="A220" t="str">
        <f>IF(申込一覧表!J102="","",申込一覧表!AA102)</f>
        <v/>
      </c>
      <c r="B220" t="str">
        <f>申込一覧表!AJ102</f>
        <v/>
      </c>
      <c r="C220" t="str">
        <f>申込一覧表!AN102</f>
        <v/>
      </c>
      <c r="D220" t="str">
        <f>申込一覧表!AD102</f>
        <v/>
      </c>
      <c r="E220">
        <v>0</v>
      </c>
      <c r="F220">
        <v>5</v>
      </c>
      <c r="G220" t="str">
        <f>申込一覧表!AS102</f>
        <v>999:99.99</v>
      </c>
    </row>
    <row r="221" spans="1:7" x14ac:dyDescent="0.15">
      <c r="A221" t="str">
        <f>IF(申込一覧表!J103="","",申込一覧表!AA103)</f>
        <v/>
      </c>
      <c r="B221" t="str">
        <f>申込一覧表!AJ103</f>
        <v/>
      </c>
      <c r="C221" t="str">
        <f>申込一覧表!AN103</f>
        <v/>
      </c>
      <c r="D221" t="str">
        <f>申込一覧表!AD103</f>
        <v/>
      </c>
      <c r="E221">
        <v>0</v>
      </c>
      <c r="F221">
        <v>5</v>
      </c>
      <c r="G221" t="str">
        <f>申込一覧表!AS103</f>
        <v>999:99.99</v>
      </c>
    </row>
    <row r="222" spans="1:7" x14ac:dyDescent="0.15">
      <c r="A222" t="str">
        <f>IF(申込一覧表!J104="","",申込一覧表!AA104)</f>
        <v/>
      </c>
      <c r="B222" t="str">
        <f>申込一覧表!AJ104</f>
        <v/>
      </c>
      <c r="C222" t="str">
        <f>申込一覧表!AN104</f>
        <v/>
      </c>
      <c r="D222" t="str">
        <f>申込一覧表!AD104</f>
        <v/>
      </c>
      <c r="E222">
        <v>0</v>
      </c>
      <c r="F222">
        <v>5</v>
      </c>
      <c r="G222" t="str">
        <f>申込一覧表!AS104</f>
        <v>999:99.99</v>
      </c>
    </row>
    <row r="223" spans="1:7" x14ac:dyDescent="0.15">
      <c r="A223" t="str">
        <f>IF(申込一覧表!J105="","",申込一覧表!AA105)</f>
        <v/>
      </c>
      <c r="B223" t="str">
        <f>申込一覧表!AJ105</f>
        <v/>
      </c>
      <c r="C223" t="str">
        <f>申込一覧表!AN105</f>
        <v/>
      </c>
      <c r="D223" t="str">
        <f>申込一覧表!AD105</f>
        <v/>
      </c>
      <c r="E223">
        <v>0</v>
      </c>
      <c r="F223">
        <v>5</v>
      </c>
      <c r="G223" t="str">
        <f>申込一覧表!AS105</f>
        <v>999:99.99</v>
      </c>
    </row>
    <row r="224" spans="1:7" x14ac:dyDescent="0.15">
      <c r="A224" t="str">
        <f>IF(申込一覧表!J106="","",申込一覧表!AA106)</f>
        <v/>
      </c>
      <c r="B224" t="str">
        <f>申込一覧表!AJ106</f>
        <v/>
      </c>
      <c r="C224" t="str">
        <f>申込一覧表!AN106</f>
        <v/>
      </c>
      <c r="D224" t="str">
        <f>申込一覧表!AD106</f>
        <v/>
      </c>
      <c r="E224">
        <v>0</v>
      </c>
      <c r="F224">
        <v>5</v>
      </c>
      <c r="G224" t="str">
        <f>申込一覧表!AS106</f>
        <v>999:99.99</v>
      </c>
    </row>
    <row r="225" spans="1:7" x14ac:dyDescent="0.15">
      <c r="A225" t="str">
        <f>IF(申込一覧表!J107="","",申込一覧表!AA107)</f>
        <v/>
      </c>
      <c r="B225" t="str">
        <f>申込一覧表!AJ107</f>
        <v/>
      </c>
      <c r="C225" t="str">
        <f>申込一覧表!AN107</f>
        <v/>
      </c>
      <c r="D225" t="str">
        <f>申込一覧表!AD107</f>
        <v/>
      </c>
      <c r="E225">
        <v>0</v>
      </c>
      <c r="F225">
        <v>5</v>
      </c>
      <c r="G225" t="str">
        <f>申込一覧表!AS107</f>
        <v>999:99.99</v>
      </c>
    </row>
    <row r="226" spans="1:7" x14ac:dyDescent="0.15">
      <c r="A226" t="str">
        <f>IF(申込一覧表!J108="","",申込一覧表!AA108)</f>
        <v/>
      </c>
      <c r="B226" t="str">
        <f>申込一覧表!AJ108</f>
        <v/>
      </c>
      <c r="C226" t="str">
        <f>申込一覧表!AN108</f>
        <v/>
      </c>
      <c r="D226" t="str">
        <f>申込一覧表!AD108</f>
        <v/>
      </c>
      <c r="E226">
        <v>0</v>
      </c>
      <c r="F226">
        <v>5</v>
      </c>
      <c r="G226" t="str">
        <f>申込一覧表!AS108</f>
        <v>999:99.99</v>
      </c>
    </row>
    <row r="227" spans="1:7" x14ac:dyDescent="0.15">
      <c r="A227" t="str">
        <f>IF(申込一覧表!J109="","",申込一覧表!AA109)</f>
        <v/>
      </c>
      <c r="B227" t="str">
        <f>申込一覧表!AJ109</f>
        <v/>
      </c>
      <c r="C227" t="str">
        <f>申込一覧表!AN109</f>
        <v/>
      </c>
      <c r="D227" t="str">
        <f>申込一覧表!AD109</f>
        <v/>
      </c>
      <c r="E227">
        <v>0</v>
      </c>
      <c r="F227">
        <v>5</v>
      </c>
      <c r="G227" t="str">
        <f>申込一覧表!AS109</f>
        <v>999:99.99</v>
      </c>
    </row>
    <row r="228" spans="1:7" x14ac:dyDescent="0.15">
      <c r="A228" t="str">
        <f>IF(申込一覧表!J110="","",申込一覧表!AA110)</f>
        <v/>
      </c>
      <c r="B228" t="str">
        <f>申込一覧表!AJ110</f>
        <v/>
      </c>
      <c r="C228" t="str">
        <f>申込一覧表!AN110</f>
        <v/>
      </c>
      <c r="D228" t="str">
        <f>申込一覧表!AD110</f>
        <v/>
      </c>
      <c r="E228">
        <v>0</v>
      </c>
      <c r="F228">
        <v>5</v>
      </c>
      <c r="G228" t="str">
        <f>申込一覧表!AS110</f>
        <v>999:99.99</v>
      </c>
    </row>
    <row r="229" spans="1:7" x14ac:dyDescent="0.15">
      <c r="A229" t="str">
        <f>IF(申込一覧表!J111="","",申込一覧表!AA111)</f>
        <v/>
      </c>
      <c r="B229" t="str">
        <f>申込一覧表!AJ111</f>
        <v/>
      </c>
      <c r="C229" t="str">
        <f>申込一覧表!AN111</f>
        <v/>
      </c>
      <c r="D229" t="str">
        <f>申込一覧表!AD111</f>
        <v/>
      </c>
      <c r="E229">
        <v>0</v>
      </c>
      <c r="F229">
        <v>5</v>
      </c>
      <c r="G229" t="str">
        <f>申込一覧表!AS111</f>
        <v>999:99.99</v>
      </c>
    </row>
    <row r="230" spans="1:7" x14ac:dyDescent="0.15">
      <c r="A230" t="str">
        <f>IF(申込一覧表!J112="","",申込一覧表!AA112)</f>
        <v/>
      </c>
      <c r="B230" t="str">
        <f>申込一覧表!AJ112</f>
        <v/>
      </c>
      <c r="C230" t="str">
        <f>申込一覧表!AN112</f>
        <v/>
      </c>
      <c r="D230" t="str">
        <f>申込一覧表!AD112</f>
        <v/>
      </c>
      <c r="E230">
        <v>0</v>
      </c>
      <c r="F230">
        <v>5</v>
      </c>
      <c r="G230" t="str">
        <f>申込一覧表!AS112</f>
        <v>999:99.99</v>
      </c>
    </row>
    <row r="231" spans="1:7" x14ac:dyDescent="0.15">
      <c r="A231" t="str">
        <f>IF(申込一覧表!J113="","",申込一覧表!AA113)</f>
        <v/>
      </c>
      <c r="B231" t="str">
        <f>申込一覧表!AJ113</f>
        <v/>
      </c>
      <c r="C231" t="str">
        <f>申込一覧表!AN113</f>
        <v/>
      </c>
      <c r="D231" t="str">
        <f>申込一覧表!AD113</f>
        <v/>
      </c>
      <c r="E231">
        <v>0</v>
      </c>
      <c r="F231">
        <v>5</v>
      </c>
      <c r="G231" t="str">
        <f>申込一覧表!AS113</f>
        <v>999:99.99</v>
      </c>
    </row>
    <row r="232" spans="1:7" x14ac:dyDescent="0.15">
      <c r="A232" t="str">
        <f>IF(申込一覧表!J114="","",申込一覧表!AA114)</f>
        <v/>
      </c>
      <c r="B232" t="str">
        <f>申込一覧表!AJ114</f>
        <v/>
      </c>
      <c r="C232" t="str">
        <f>申込一覧表!AN114</f>
        <v/>
      </c>
      <c r="D232" t="str">
        <f>申込一覧表!AD114</f>
        <v/>
      </c>
      <c r="E232">
        <v>0</v>
      </c>
      <c r="F232">
        <v>5</v>
      </c>
      <c r="G232" t="str">
        <f>申込一覧表!AS114</f>
        <v>999:99.99</v>
      </c>
    </row>
    <row r="233" spans="1:7" x14ac:dyDescent="0.15">
      <c r="A233" t="str">
        <f>IF(申込一覧表!J115="","",申込一覧表!AA115)</f>
        <v/>
      </c>
      <c r="B233" t="str">
        <f>申込一覧表!AJ115</f>
        <v/>
      </c>
      <c r="C233" t="str">
        <f>申込一覧表!AN115</f>
        <v/>
      </c>
      <c r="D233" t="str">
        <f>申込一覧表!AD115</f>
        <v/>
      </c>
      <c r="E233">
        <v>0</v>
      </c>
      <c r="F233">
        <v>5</v>
      </c>
      <c r="G233" t="str">
        <f>申込一覧表!AS115</f>
        <v>999:99.99</v>
      </c>
    </row>
    <row r="234" spans="1:7" x14ac:dyDescent="0.15">
      <c r="A234" t="str">
        <f>IF(申込一覧表!J116="","",申込一覧表!AA116)</f>
        <v/>
      </c>
      <c r="B234" t="str">
        <f>申込一覧表!AJ116</f>
        <v/>
      </c>
      <c r="C234" t="str">
        <f>申込一覧表!AN116</f>
        <v/>
      </c>
      <c r="D234" t="str">
        <f>申込一覧表!AD116</f>
        <v/>
      </c>
      <c r="E234">
        <v>0</v>
      </c>
      <c r="F234">
        <v>5</v>
      </c>
      <c r="G234" t="str">
        <f>申込一覧表!AS116</f>
        <v>999:99.99</v>
      </c>
    </row>
    <row r="235" spans="1:7" x14ac:dyDescent="0.15">
      <c r="A235" t="str">
        <f>IF(申込一覧表!J117="","",申込一覧表!AA117)</f>
        <v/>
      </c>
      <c r="B235" t="str">
        <f>申込一覧表!AJ117</f>
        <v/>
      </c>
      <c r="C235" t="str">
        <f>申込一覧表!AN117</f>
        <v/>
      </c>
      <c r="D235" t="str">
        <f>申込一覧表!AD117</f>
        <v/>
      </c>
      <c r="E235">
        <v>0</v>
      </c>
      <c r="F235">
        <v>5</v>
      </c>
      <c r="G235" t="str">
        <f>申込一覧表!AS117</f>
        <v>999:99.99</v>
      </c>
    </row>
    <row r="236" spans="1:7" x14ac:dyDescent="0.15">
      <c r="A236" t="str">
        <f>IF(申込一覧表!J118="","",申込一覧表!AA118)</f>
        <v/>
      </c>
      <c r="B236" t="str">
        <f>申込一覧表!AJ118</f>
        <v/>
      </c>
      <c r="C236" t="str">
        <f>申込一覧表!AN118</f>
        <v/>
      </c>
      <c r="D236" t="str">
        <f>申込一覧表!AD118</f>
        <v/>
      </c>
      <c r="E236">
        <v>0</v>
      </c>
      <c r="F236">
        <v>5</v>
      </c>
      <c r="G236" t="str">
        <f>申込一覧表!AS118</f>
        <v>999:99.99</v>
      </c>
    </row>
    <row r="237" spans="1:7" x14ac:dyDescent="0.15">
      <c r="A237" t="str">
        <f>IF(申込一覧表!J119="","",申込一覧表!AA119)</f>
        <v/>
      </c>
      <c r="B237" t="str">
        <f>申込一覧表!AJ119</f>
        <v/>
      </c>
      <c r="C237" t="str">
        <f>申込一覧表!AN119</f>
        <v/>
      </c>
      <c r="D237" t="str">
        <f>申込一覧表!AD119</f>
        <v/>
      </c>
      <c r="E237">
        <v>0</v>
      </c>
      <c r="F237">
        <v>5</v>
      </c>
      <c r="G237" t="str">
        <f>申込一覧表!AS119</f>
        <v>999:99.99</v>
      </c>
    </row>
    <row r="238" spans="1:7" x14ac:dyDescent="0.15">
      <c r="A238" t="str">
        <f>IF(申込一覧表!J120="","",申込一覧表!AA120)</f>
        <v/>
      </c>
      <c r="B238" t="str">
        <f>申込一覧表!AJ120</f>
        <v/>
      </c>
      <c r="C238" t="str">
        <f>申込一覧表!AN120</f>
        <v/>
      </c>
      <c r="D238" t="str">
        <f>申込一覧表!AD120</f>
        <v/>
      </c>
      <c r="E238">
        <v>0</v>
      </c>
      <c r="F238">
        <v>5</v>
      </c>
      <c r="G238" t="str">
        <f>申込一覧表!AS120</f>
        <v>999:99.99</v>
      </c>
    </row>
    <row r="239" spans="1:7" x14ac:dyDescent="0.15">
      <c r="A239" t="str">
        <f>IF(申込一覧表!J121="","",申込一覧表!AA121)</f>
        <v/>
      </c>
      <c r="B239" t="str">
        <f>申込一覧表!AJ121</f>
        <v/>
      </c>
      <c r="C239" t="str">
        <f>申込一覧表!AN121</f>
        <v/>
      </c>
      <c r="D239" t="str">
        <f>申込一覧表!AD121</f>
        <v/>
      </c>
      <c r="E239">
        <v>0</v>
      </c>
      <c r="F239">
        <v>5</v>
      </c>
      <c r="G239" t="str">
        <f>申込一覧表!AS121</f>
        <v>999:99.99</v>
      </c>
    </row>
    <row r="240" spans="1:7" x14ac:dyDescent="0.15">
      <c r="A240" t="str">
        <f>IF(申込一覧表!J122="","",申込一覧表!AA122)</f>
        <v/>
      </c>
      <c r="B240" t="str">
        <f>申込一覧表!AJ122</f>
        <v/>
      </c>
      <c r="C240" t="str">
        <f>申込一覧表!AN122</f>
        <v/>
      </c>
      <c r="D240" t="str">
        <f>申込一覧表!AD122</f>
        <v/>
      </c>
      <c r="E240">
        <v>0</v>
      </c>
      <c r="F240">
        <v>5</v>
      </c>
      <c r="G240" t="str">
        <f>申込一覧表!AS122</f>
        <v>999:99.99</v>
      </c>
    </row>
    <row r="241" spans="1:7" x14ac:dyDescent="0.15">
      <c r="A241" t="str">
        <f>IF(申込一覧表!J123="","",申込一覧表!AA123)</f>
        <v/>
      </c>
      <c r="B241" t="str">
        <f>申込一覧表!AJ123</f>
        <v/>
      </c>
      <c r="C241" t="str">
        <f>申込一覧表!AN123</f>
        <v/>
      </c>
      <c r="D241" t="str">
        <f>申込一覧表!AD123</f>
        <v/>
      </c>
      <c r="E241">
        <v>0</v>
      </c>
      <c r="F241">
        <v>5</v>
      </c>
      <c r="G241" t="str">
        <f>申込一覧表!AS123</f>
        <v>999:99.99</v>
      </c>
    </row>
    <row r="242" spans="1:7" x14ac:dyDescent="0.15">
      <c r="A242" t="str">
        <f>IF(申込一覧表!J124="","",申込一覧表!AA124)</f>
        <v/>
      </c>
      <c r="B242" t="str">
        <f>申込一覧表!AJ124</f>
        <v/>
      </c>
      <c r="C242" t="str">
        <f>申込一覧表!AN124</f>
        <v/>
      </c>
      <c r="D242" t="str">
        <f>申込一覧表!AD124</f>
        <v/>
      </c>
      <c r="E242">
        <v>0</v>
      </c>
      <c r="F242">
        <v>5</v>
      </c>
      <c r="G242" t="str">
        <f>申込一覧表!AS124</f>
        <v>999:99.99</v>
      </c>
    </row>
    <row r="243" spans="1:7" x14ac:dyDescent="0.15">
      <c r="A243" t="str">
        <f>IF(申込一覧表!J125="","",申込一覧表!AA125)</f>
        <v/>
      </c>
      <c r="B243" t="str">
        <f>申込一覧表!AJ125</f>
        <v/>
      </c>
      <c r="C243" t="str">
        <f>申込一覧表!AN125</f>
        <v/>
      </c>
      <c r="D243" t="str">
        <f>申込一覧表!AD125</f>
        <v/>
      </c>
      <c r="E243">
        <v>0</v>
      </c>
      <c r="F243">
        <v>5</v>
      </c>
      <c r="G243" t="str">
        <f>申込一覧表!AS125</f>
        <v>999:99.99</v>
      </c>
    </row>
    <row r="244" spans="1:7" x14ac:dyDescent="0.15">
      <c r="A244" t="str">
        <f>IF(申込一覧表!J126="","",申込一覧表!AA126)</f>
        <v/>
      </c>
      <c r="B244" t="str">
        <f>申込一覧表!AJ126</f>
        <v/>
      </c>
      <c r="C244" t="str">
        <f>申込一覧表!AN126</f>
        <v/>
      </c>
      <c r="D244" t="str">
        <f>申込一覧表!AD126</f>
        <v/>
      </c>
      <c r="E244">
        <v>0</v>
      </c>
      <c r="F244">
        <v>5</v>
      </c>
      <c r="G244" t="str">
        <f>申込一覧表!AS126</f>
        <v>999:99.99</v>
      </c>
    </row>
    <row r="245" spans="1:7" x14ac:dyDescent="0.15">
      <c r="A245" s="105" t="str">
        <f>IF(申込一覧表!J127="","",申込一覧表!AA127)</f>
        <v/>
      </c>
      <c r="B245" s="105" t="str">
        <f>申込一覧表!AJ127</f>
        <v/>
      </c>
      <c r="C245" s="105" t="str">
        <f>申込一覧表!AN127</f>
        <v/>
      </c>
      <c r="D245" s="105" t="str">
        <f>申込一覧表!AD127</f>
        <v/>
      </c>
      <c r="E245" s="105">
        <v>0</v>
      </c>
      <c r="F245" s="105">
        <v>5</v>
      </c>
      <c r="G245" s="105" t="str">
        <f>申込一覧表!AS127</f>
        <v>999:99.99</v>
      </c>
    </row>
    <row r="246" spans="1:7" x14ac:dyDescent="0.15">
      <c r="A246" t="str">
        <f>IF(申込一覧表!L6="","",申込一覧表!AA6)</f>
        <v/>
      </c>
      <c r="B246" t="str">
        <f>申込一覧表!AK6</f>
        <v/>
      </c>
      <c r="C246" t="str">
        <f>申込一覧表!AO6</f>
        <v/>
      </c>
      <c r="D246" t="str">
        <f>申込一覧表!AD6</f>
        <v/>
      </c>
      <c r="E246">
        <v>0</v>
      </c>
      <c r="F246">
        <v>0</v>
      </c>
      <c r="G246" s="26" t="str">
        <f>申込一覧表!AT6</f>
        <v>999:99.99</v>
      </c>
    </row>
    <row r="247" spans="1:7" x14ac:dyDescent="0.15">
      <c r="A247" t="str">
        <f>IF(申込一覧表!L7="","",申込一覧表!AA7)</f>
        <v/>
      </c>
      <c r="B247" t="str">
        <f>申込一覧表!AK7</f>
        <v/>
      </c>
      <c r="C247" t="str">
        <f>申込一覧表!AO7</f>
        <v/>
      </c>
      <c r="D247" t="str">
        <f>申込一覧表!AD7</f>
        <v/>
      </c>
      <c r="E247">
        <v>0</v>
      </c>
      <c r="F247">
        <v>0</v>
      </c>
      <c r="G247" t="str">
        <f>申込一覧表!AT7</f>
        <v>999:99.99</v>
      </c>
    </row>
    <row r="248" spans="1:7" x14ac:dyDescent="0.15">
      <c r="A248" t="str">
        <f>IF(申込一覧表!L8="","",申込一覧表!AA8)</f>
        <v/>
      </c>
      <c r="B248" t="str">
        <f>申込一覧表!AK8</f>
        <v/>
      </c>
      <c r="C248" t="str">
        <f>申込一覧表!AO8</f>
        <v/>
      </c>
      <c r="D248" t="str">
        <f>申込一覧表!AD8</f>
        <v/>
      </c>
      <c r="E248">
        <v>0</v>
      </c>
      <c r="F248">
        <v>0</v>
      </c>
      <c r="G248" t="str">
        <f>申込一覧表!AT8</f>
        <v>999:99.99</v>
      </c>
    </row>
    <row r="249" spans="1:7" x14ac:dyDescent="0.15">
      <c r="A249" t="str">
        <f>IF(申込一覧表!L9="","",申込一覧表!AA9)</f>
        <v/>
      </c>
      <c r="B249" t="str">
        <f>申込一覧表!AK9</f>
        <v/>
      </c>
      <c r="C249" t="str">
        <f>申込一覧表!AO9</f>
        <v/>
      </c>
      <c r="D249" t="str">
        <f>申込一覧表!AD9</f>
        <v/>
      </c>
      <c r="E249">
        <v>0</v>
      </c>
      <c r="F249">
        <v>0</v>
      </c>
      <c r="G249" t="str">
        <f>申込一覧表!AT9</f>
        <v>999:99.99</v>
      </c>
    </row>
    <row r="250" spans="1:7" x14ac:dyDescent="0.15">
      <c r="A250" t="str">
        <f>IF(申込一覧表!L10="","",申込一覧表!AA10)</f>
        <v/>
      </c>
      <c r="B250" t="str">
        <f>申込一覧表!AK10</f>
        <v/>
      </c>
      <c r="C250" t="str">
        <f>申込一覧表!AO10</f>
        <v/>
      </c>
      <c r="D250" t="str">
        <f>申込一覧表!AD10</f>
        <v/>
      </c>
      <c r="E250">
        <v>0</v>
      </c>
      <c r="F250">
        <v>0</v>
      </c>
      <c r="G250" t="str">
        <f>申込一覧表!AT10</f>
        <v>999:99.99</v>
      </c>
    </row>
    <row r="251" spans="1:7" x14ac:dyDescent="0.15">
      <c r="A251" t="str">
        <f>IF(申込一覧表!L11="","",申込一覧表!AA11)</f>
        <v/>
      </c>
      <c r="B251" t="str">
        <f>申込一覧表!AK11</f>
        <v/>
      </c>
      <c r="C251" t="str">
        <f>申込一覧表!AO11</f>
        <v/>
      </c>
      <c r="D251" t="str">
        <f>申込一覧表!AD11</f>
        <v/>
      </c>
      <c r="E251">
        <v>0</v>
      </c>
      <c r="F251">
        <v>0</v>
      </c>
      <c r="G251" t="str">
        <f>申込一覧表!AT11</f>
        <v>999:99.99</v>
      </c>
    </row>
    <row r="252" spans="1:7" x14ac:dyDescent="0.15">
      <c r="A252" t="str">
        <f>IF(申込一覧表!L12="","",申込一覧表!AA12)</f>
        <v/>
      </c>
      <c r="B252" t="str">
        <f>申込一覧表!AK12</f>
        <v/>
      </c>
      <c r="C252" t="str">
        <f>申込一覧表!AO12</f>
        <v/>
      </c>
      <c r="D252" t="str">
        <f>申込一覧表!AD12</f>
        <v/>
      </c>
      <c r="E252">
        <v>0</v>
      </c>
      <c r="F252">
        <v>0</v>
      </c>
      <c r="G252" t="str">
        <f>申込一覧表!AT12</f>
        <v>999:99.99</v>
      </c>
    </row>
    <row r="253" spans="1:7" x14ac:dyDescent="0.15">
      <c r="A253" t="str">
        <f>IF(申込一覧表!L13="","",申込一覧表!AA13)</f>
        <v/>
      </c>
      <c r="B253" t="str">
        <f>申込一覧表!AK13</f>
        <v/>
      </c>
      <c r="C253" t="str">
        <f>申込一覧表!AO13</f>
        <v/>
      </c>
      <c r="D253" t="str">
        <f>申込一覧表!AD13</f>
        <v/>
      </c>
      <c r="E253">
        <v>0</v>
      </c>
      <c r="F253">
        <v>0</v>
      </c>
      <c r="G253" t="str">
        <f>申込一覧表!AT13</f>
        <v>999:99.99</v>
      </c>
    </row>
    <row r="254" spans="1:7" x14ac:dyDescent="0.15">
      <c r="A254" t="str">
        <f>IF(申込一覧表!L14="","",申込一覧表!AA14)</f>
        <v/>
      </c>
      <c r="B254" t="str">
        <f>申込一覧表!AK14</f>
        <v/>
      </c>
      <c r="C254" t="str">
        <f>申込一覧表!AO14</f>
        <v/>
      </c>
      <c r="D254" t="str">
        <f>申込一覧表!AD14</f>
        <v/>
      </c>
      <c r="E254">
        <v>0</v>
      </c>
      <c r="F254">
        <v>0</v>
      </c>
      <c r="G254" t="str">
        <f>申込一覧表!AT14</f>
        <v>999:99.99</v>
      </c>
    </row>
    <row r="255" spans="1:7" x14ac:dyDescent="0.15">
      <c r="A255" t="str">
        <f>IF(申込一覧表!L15="","",申込一覧表!AA15)</f>
        <v/>
      </c>
      <c r="B255" t="str">
        <f>申込一覧表!AK15</f>
        <v/>
      </c>
      <c r="C255" t="str">
        <f>申込一覧表!AO15</f>
        <v/>
      </c>
      <c r="D255" t="str">
        <f>申込一覧表!AD15</f>
        <v/>
      </c>
      <c r="E255">
        <v>0</v>
      </c>
      <c r="F255">
        <v>0</v>
      </c>
      <c r="G255" t="str">
        <f>申込一覧表!AT15</f>
        <v>999:99.99</v>
      </c>
    </row>
    <row r="256" spans="1:7" x14ac:dyDescent="0.15">
      <c r="A256" t="str">
        <f>IF(申込一覧表!L16="","",申込一覧表!AA16)</f>
        <v/>
      </c>
      <c r="B256" t="str">
        <f>申込一覧表!AK16</f>
        <v/>
      </c>
      <c r="C256" t="str">
        <f>申込一覧表!AO16</f>
        <v/>
      </c>
      <c r="D256" t="str">
        <f>申込一覧表!AD16</f>
        <v/>
      </c>
      <c r="E256">
        <v>0</v>
      </c>
      <c r="F256">
        <v>0</v>
      </c>
      <c r="G256" t="str">
        <f>申込一覧表!AT16</f>
        <v>999:99.99</v>
      </c>
    </row>
    <row r="257" spans="1:7" x14ac:dyDescent="0.15">
      <c r="A257" t="str">
        <f>IF(申込一覧表!L17="","",申込一覧表!AA17)</f>
        <v/>
      </c>
      <c r="B257" t="str">
        <f>申込一覧表!AK17</f>
        <v/>
      </c>
      <c r="C257" t="str">
        <f>申込一覧表!AO17</f>
        <v/>
      </c>
      <c r="D257" t="str">
        <f>申込一覧表!AD17</f>
        <v/>
      </c>
      <c r="E257">
        <v>0</v>
      </c>
      <c r="F257">
        <v>0</v>
      </c>
      <c r="G257" t="str">
        <f>申込一覧表!AT17</f>
        <v>999:99.99</v>
      </c>
    </row>
    <row r="258" spans="1:7" x14ac:dyDescent="0.15">
      <c r="A258" t="str">
        <f>IF(申込一覧表!L18="","",申込一覧表!AA18)</f>
        <v/>
      </c>
      <c r="B258" t="str">
        <f>申込一覧表!AK18</f>
        <v/>
      </c>
      <c r="C258" t="str">
        <f>申込一覧表!AO18</f>
        <v/>
      </c>
      <c r="D258" t="str">
        <f>申込一覧表!AD18</f>
        <v/>
      </c>
      <c r="E258">
        <v>0</v>
      </c>
      <c r="F258">
        <v>0</v>
      </c>
      <c r="G258" t="str">
        <f>申込一覧表!AT18</f>
        <v>999:99.99</v>
      </c>
    </row>
    <row r="259" spans="1:7" x14ac:dyDescent="0.15">
      <c r="A259" t="str">
        <f>IF(申込一覧表!L19="","",申込一覧表!AA19)</f>
        <v/>
      </c>
      <c r="B259" t="str">
        <f>申込一覧表!AK19</f>
        <v/>
      </c>
      <c r="C259" t="str">
        <f>申込一覧表!AO19</f>
        <v/>
      </c>
      <c r="D259" t="str">
        <f>申込一覧表!AD19</f>
        <v/>
      </c>
      <c r="E259">
        <v>0</v>
      </c>
      <c r="F259">
        <v>0</v>
      </c>
      <c r="G259" t="str">
        <f>申込一覧表!AT19</f>
        <v>999:99.99</v>
      </c>
    </row>
    <row r="260" spans="1:7" x14ac:dyDescent="0.15">
      <c r="A260" t="str">
        <f>IF(申込一覧表!L20="","",申込一覧表!AA20)</f>
        <v/>
      </c>
      <c r="B260" t="str">
        <f>申込一覧表!AK20</f>
        <v/>
      </c>
      <c r="C260" t="str">
        <f>申込一覧表!AO20</f>
        <v/>
      </c>
      <c r="D260" t="str">
        <f>申込一覧表!AD20</f>
        <v/>
      </c>
      <c r="E260">
        <v>0</v>
      </c>
      <c r="F260">
        <v>0</v>
      </c>
      <c r="G260" t="str">
        <f>申込一覧表!AT20</f>
        <v>999:99.99</v>
      </c>
    </row>
    <row r="261" spans="1:7" x14ac:dyDescent="0.15">
      <c r="A261" t="str">
        <f>IF(申込一覧表!L21="","",申込一覧表!AA21)</f>
        <v/>
      </c>
      <c r="B261" t="str">
        <f>申込一覧表!AK21</f>
        <v/>
      </c>
      <c r="C261" t="str">
        <f>申込一覧表!AO21</f>
        <v/>
      </c>
      <c r="D261" t="str">
        <f>申込一覧表!AD21</f>
        <v/>
      </c>
      <c r="E261">
        <v>0</v>
      </c>
      <c r="F261">
        <v>0</v>
      </c>
      <c r="G261" t="str">
        <f>申込一覧表!AT21</f>
        <v>999:99.99</v>
      </c>
    </row>
    <row r="262" spans="1:7" x14ac:dyDescent="0.15">
      <c r="A262" t="str">
        <f>IF(申込一覧表!L22="","",申込一覧表!AA22)</f>
        <v/>
      </c>
      <c r="B262" t="str">
        <f>申込一覧表!AK22</f>
        <v/>
      </c>
      <c r="C262" t="str">
        <f>申込一覧表!AO22</f>
        <v/>
      </c>
      <c r="D262" t="str">
        <f>申込一覧表!AD22</f>
        <v/>
      </c>
      <c r="E262">
        <v>0</v>
      </c>
      <c r="F262">
        <v>0</v>
      </c>
      <c r="G262" t="str">
        <f>申込一覧表!AT22</f>
        <v>999:99.99</v>
      </c>
    </row>
    <row r="263" spans="1:7" x14ac:dyDescent="0.15">
      <c r="A263" t="str">
        <f>IF(申込一覧表!L23="","",申込一覧表!AA23)</f>
        <v/>
      </c>
      <c r="B263" t="str">
        <f>申込一覧表!AK23</f>
        <v/>
      </c>
      <c r="C263" t="str">
        <f>申込一覧表!AO23</f>
        <v/>
      </c>
      <c r="D263" t="str">
        <f>申込一覧表!AD23</f>
        <v/>
      </c>
      <c r="E263">
        <v>0</v>
      </c>
      <c r="F263">
        <v>0</v>
      </c>
      <c r="G263" t="str">
        <f>申込一覧表!AT23</f>
        <v>999:99.99</v>
      </c>
    </row>
    <row r="264" spans="1:7" x14ac:dyDescent="0.15">
      <c r="A264" t="str">
        <f>IF(申込一覧表!L24="","",申込一覧表!AA24)</f>
        <v/>
      </c>
      <c r="B264" t="str">
        <f>申込一覧表!AK24</f>
        <v/>
      </c>
      <c r="C264" t="str">
        <f>申込一覧表!AO24</f>
        <v/>
      </c>
      <c r="D264" t="str">
        <f>申込一覧表!AD24</f>
        <v/>
      </c>
      <c r="E264">
        <v>0</v>
      </c>
      <c r="F264">
        <v>0</v>
      </c>
      <c r="G264" t="str">
        <f>申込一覧表!AT24</f>
        <v>999:99.99</v>
      </c>
    </row>
    <row r="265" spans="1:7" x14ac:dyDescent="0.15">
      <c r="A265" t="str">
        <f>IF(申込一覧表!L25="","",申込一覧表!AA25)</f>
        <v/>
      </c>
      <c r="B265" t="str">
        <f>申込一覧表!AK25</f>
        <v/>
      </c>
      <c r="C265" t="str">
        <f>申込一覧表!AO25</f>
        <v/>
      </c>
      <c r="D265" t="str">
        <f>申込一覧表!AD25</f>
        <v/>
      </c>
      <c r="E265">
        <v>0</v>
      </c>
      <c r="F265">
        <v>0</v>
      </c>
      <c r="G265" t="str">
        <f>申込一覧表!AT25</f>
        <v>999:99.99</v>
      </c>
    </row>
    <row r="266" spans="1:7" x14ac:dyDescent="0.15">
      <c r="A266" t="str">
        <f>IF(申込一覧表!L26="","",申込一覧表!AA26)</f>
        <v/>
      </c>
      <c r="B266" t="str">
        <f>申込一覧表!AK26</f>
        <v/>
      </c>
      <c r="C266" t="str">
        <f>申込一覧表!AO26</f>
        <v/>
      </c>
      <c r="D266" t="str">
        <f>申込一覧表!AD26</f>
        <v/>
      </c>
      <c r="E266">
        <v>0</v>
      </c>
      <c r="F266">
        <v>0</v>
      </c>
      <c r="G266" t="str">
        <f>申込一覧表!AT26</f>
        <v>999:99.99</v>
      </c>
    </row>
    <row r="267" spans="1:7" x14ac:dyDescent="0.15">
      <c r="A267" t="str">
        <f>IF(申込一覧表!L27="","",申込一覧表!AA27)</f>
        <v/>
      </c>
      <c r="B267" t="str">
        <f>申込一覧表!AK27</f>
        <v/>
      </c>
      <c r="C267" t="str">
        <f>申込一覧表!AO27</f>
        <v/>
      </c>
      <c r="D267" t="str">
        <f>申込一覧表!AD27</f>
        <v/>
      </c>
      <c r="E267">
        <v>0</v>
      </c>
      <c r="F267">
        <v>0</v>
      </c>
      <c r="G267" t="str">
        <f>申込一覧表!AT27</f>
        <v>999:99.99</v>
      </c>
    </row>
    <row r="268" spans="1:7" x14ac:dyDescent="0.15">
      <c r="A268" t="str">
        <f>IF(申込一覧表!L28="","",申込一覧表!AA28)</f>
        <v/>
      </c>
      <c r="B268" t="str">
        <f>申込一覧表!AK28</f>
        <v/>
      </c>
      <c r="C268" t="str">
        <f>申込一覧表!AO28</f>
        <v/>
      </c>
      <c r="D268" t="str">
        <f>申込一覧表!AD28</f>
        <v/>
      </c>
      <c r="E268">
        <v>0</v>
      </c>
      <c r="F268">
        <v>0</v>
      </c>
      <c r="G268" t="str">
        <f>申込一覧表!AT28</f>
        <v>999:99.99</v>
      </c>
    </row>
    <row r="269" spans="1:7" x14ac:dyDescent="0.15">
      <c r="A269" t="str">
        <f>IF(申込一覧表!L29="","",申込一覧表!AA29)</f>
        <v/>
      </c>
      <c r="B269" t="str">
        <f>申込一覧表!AK29</f>
        <v/>
      </c>
      <c r="C269" t="str">
        <f>申込一覧表!AO29</f>
        <v/>
      </c>
      <c r="D269" t="str">
        <f>申込一覧表!AD29</f>
        <v/>
      </c>
      <c r="E269">
        <v>0</v>
      </c>
      <c r="F269">
        <v>0</v>
      </c>
      <c r="G269" t="str">
        <f>申込一覧表!AT29</f>
        <v>999:99.99</v>
      </c>
    </row>
    <row r="270" spans="1:7" x14ac:dyDescent="0.15">
      <c r="A270" t="str">
        <f>IF(申込一覧表!L30="","",申込一覧表!AA30)</f>
        <v/>
      </c>
      <c r="B270" t="str">
        <f>申込一覧表!AK30</f>
        <v/>
      </c>
      <c r="C270" t="str">
        <f>申込一覧表!AO30</f>
        <v/>
      </c>
      <c r="D270" t="str">
        <f>申込一覧表!AD30</f>
        <v/>
      </c>
      <c r="E270">
        <v>0</v>
      </c>
      <c r="F270">
        <v>0</v>
      </c>
      <c r="G270" t="str">
        <f>申込一覧表!AT30</f>
        <v>999:99.99</v>
      </c>
    </row>
    <row r="271" spans="1:7" x14ac:dyDescent="0.15">
      <c r="A271" t="str">
        <f>IF(申込一覧表!L31="","",申込一覧表!AA31)</f>
        <v/>
      </c>
      <c r="B271" t="str">
        <f>申込一覧表!AK31</f>
        <v/>
      </c>
      <c r="C271" t="str">
        <f>申込一覧表!AO31</f>
        <v/>
      </c>
      <c r="D271" t="str">
        <f>申込一覧表!AD31</f>
        <v/>
      </c>
      <c r="E271">
        <v>0</v>
      </c>
      <c r="F271">
        <v>0</v>
      </c>
      <c r="G271" t="str">
        <f>申込一覧表!AT31</f>
        <v>999:99.99</v>
      </c>
    </row>
    <row r="272" spans="1:7" x14ac:dyDescent="0.15">
      <c r="A272" t="str">
        <f>IF(申込一覧表!L32="","",申込一覧表!AA32)</f>
        <v/>
      </c>
      <c r="B272" t="str">
        <f>申込一覧表!AK32</f>
        <v/>
      </c>
      <c r="C272" t="str">
        <f>申込一覧表!AO32</f>
        <v/>
      </c>
      <c r="D272" t="str">
        <f>申込一覧表!AD32</f>
        <v/>
      </c>
      <c r="E272">
        <v>0</v>
      </c>
      <c r="F272">
        <v>0</v>
      </c>
      <c r="G272" t="str">
        <f>申込一覧表!AT32</f>
        <v>999:99.99</v>
      </c>
    </row>
    <row r="273" spans="1:7" x14ac:dyDescent="0.15">
      <c r="A273" t="str">
        <f>IF(申込一覧表!L33="","",申込一覧表!AA33)</f>
        <v/>
      </c>
      <c r="B273" t="str">
        <f>申込一覧表!AK33</f>
        <v/>
      </c>
      <c r="C273" t="str">
        <f>申込一覧表!AO33</f>
        <v/>
      </c>
      <c r="D273" t="str">
        <f>申込一覧表!AD33</f>
        <v/>
      </c>
      <c r="E273">
        <v>0</v>
      </c>
      <c r="F273">
        <v>0</v>
      </c>
      <c r="G273" t="str">
        <f>申込一覧表!AT33</f>
        <v>999:99.99</v>
      </c>
    </row>
    <row r="274" spans="1:7" x14ac:dyDescent="0.15">
      <c r="A274" t="str">
        <f>IF(申込一覧表!L34="","",申込一覧表!AA34)</f>
        <v/>
      </c>
      <c r="B274" t="str">
        <f>申込一覧表!AK34</f>
        <v/>
      </c>
      <c r="C274" t="str">
        <f>申込一覧表!AO34</f>
        <v/>
      </c>
      <c r="D274" t="str">
        <f>申込一覧表!AD34</f>
        <v/>
      </c>
      <c r="E274">
        <v>0</v>
      </c>
      <c r="F274">
        <v>0</v>
      </c>
      <c r="G274" t="str">
        <f>申込一覧表!AT34</f>
        <v>999:99.99</v>
      </c>
    </row>
    <row r="275" spans="1:7" x14ac:dyDescent="0.15">
      <c r="A275" t="str">
        <f>IF(申込一覧表!L35="","",申込一覧表!AA35)</f>
        <v/>
      </c>
      <c r="B275" t="str">
        <f>申込一覧表!AK35</f>
        <v/>
      </c>
      <c r="C275" t="str">
        <f>申込一覧表!AO35</f>
        <v/>
      </c>
      <c r="D275" t="str">
        <f>申込一覧表!AD35</f>
        <v/>
      </c>
      <c r="E275">
        <v>0</v>
      </c>
      <c r="F275">
        <v>0</v>
      </c>
      <c r="G275" t="str">
        <f>申込一覧表!AT35</f>
        <v>999:99.99</v>
      </c>
    </row>
    <row r="276" spans="1:7" x14ac:dyDescent="0.15">
      <c r="A276" t="str">
        <f>IF(申込一覧表!L36="","",申込一覧表!AA36)</f>
        <v/>
      </c>
      <c r="B276" t="str">
        <f>申込一覧表!AK36</f>
        <v/>
      </c>
      <c r="C276" t="str">
        <f>申込一覧表!AO36</f>
        <v/>
      </c>
      <c r="D276" t="str">
        <f>申込一覧表!AD36</f>
        <v/>
      </c>
      <c r="E276">
        <v>0</v>
      </c>
      <c r="F276">
        <v>0</v>
      </c>
      <c r="G276" t="str">
        <f>申込一覧表!AT36</f>
        <v>999:99.99</v>
      </c>
    </row>
    <row r="277" spans="1:7" x14ac:dyDescent="0.15">
      <c r="A277" t="str">
        <f>IF(申込一覧表!L37="","",申込一覧表!AA37)</f>
        <v/>
      </c>
      <c r="B277" t="str">
        <f>申込一覧表!AK37</f>
        <v/>
      </c>
      <c r="C277" t="str">
        <f>申込一覧表!AO37</f>
        <v/>
      </c>
      <c r="D277" t="str">
        <f>申込一覧表!AD37</f>
        <v/>
      </c>
      <c r="E277">
        <v>0</v>
      </c>
      <c r="F277">
        <v>0</v>
      </c>
      <c r="G277" t="str">
        <f>申込一覧表!AT37</f>
        <v>999:99.99</v>
      </c>
    </row>
    <row r="278" spans="1:7" x14ac:dyDescent="0.15">
      <c r="A278" t="str">
        <f>IF(申込一覧表!L38="","",申込一覧表!AA38)</f>
        <v/>
      </c>
      <c r="B278" t="str">
        <f>申込一覧表!AK38</f>
        <v/>
      </c>
      <c r="C278" t="str">
        <f>申込一覧表!AO38</f>
        <v/>
      </c>
      <c r="D278" t="str">
        <f>申込一覧表!AD38</f>
        <v/>
      </c>
      <c r="E278">
        <v>0</v>
      </c>
      <c r="F278">
        <v>0</v>
      </c>
      <c r="G278" t="str">
        <f>申込一覧表!AT38</f>
        <v>999:99.99</v>
      </c>
    </row>
    <row r="279" spans="1:7" x14ac:dyDescent="0.15">
      <c r="A279" t="str">
        <f>IF(申込一覧表!L39="","",申込一覧表!AA39)</f>
        <v/>
      </c>
      <c r="B279" t="str">
        <f>申込一覧表!AK39</f>
        <v/>
      </c>
      <c r="C279" t="str">
        <f>申込一覧表!AO39</f>
        <v/>
      </c>
      <c r="D279" t="str">
        <f>申込一覧表!AD39</f>
        <v/>
      </c>
      <c r="E279">
        <v>0</v>
      </c>
      <c r="F279">
        <v>0</v>
      </c>
      <c r="G279" t="str">
        <f>申込一覧表!AT39</f>
        <v>999:99.99</v>
      </c>
    </row>
    <row r="280" spans="1:7" x14ac:dyDescent="0.15">
      <c r="A280" t="str">
        <f>IF(申込一覧表!L40="","",申込一覧表!AA40)</f>
        <v/>
      </c>
      <c r="B280" t="str">
        <f>申込一覧表!AK40</f>
        <v/>
      </c>
      <c r="C280" t="str">
        <f>申込一覧表!AO40</f>
        <v/>
      </c>
      <c r="D280" t="str">
        <f>申込一覧表!AD40</f>
        <v/>
      </c>
      <c r="E280">
        <v>0</v>
      </c>
      <c r="F280">
        <v>0</v>
      </c>
      <c r="G280" t="str">
        <f>申込一覧表!AT40</f>
        <v>999:99.99</v>
      </c>
    </row>
    <row r="281" spans="1:7" x14ac:dyDescent="0.15">
      <c r="A281" t="str">
        <f>IF(申込一覧表!L41="","",申込一覧表!AA41)</f>
        <v/>
      </c>
      <c r="B281" t="str">
        <f>申込一覧表!AK41</f>
        <v/>
      </c>
      <c r="C281" t="str">
        <f>申込一覧表!AO41</f>
        <v/>
      </c>
      <c r="D281" t="str">
        <f>申込一覧表!AD41</f>
        <v/>
      </c>
      <c r="E281">
        <v>0</v>
      </c>
      <c r="F281">
        <v>0</v>
      </c>
      <c r="G281" t="str">
        <f>申込一覧表!AT41</f>
        <v>999:99.99</v>
      </c>
    </row>
    <row r="282" spans="1:7" x14ac:dyDescent="0.15">
      <c r="A282" t="str">
        <f>IF(申込一覧表!L42="","",申込一覧表!AA42)</f>
        <v/>
      </c>
      <c r="B282" t="str">
        <f>申込一覧表!AK42</f>
        <v/>
      </c>
      <c r="C282" t="str">
        <f>申込一覧表!AO42</f>
        <v/>
      </c>
      <c r="D282" t="str">
        <f>申込一覧表!AD42</f>
        <v/>
      </c>
      <c r="E282">
        <v>0</v>
      </c>
      <c r="F282">
        <v>0</v>
      </c>
      <c r="G282" t="str">
        <f>申込一覧表!AT42</f>
        <v>999:99.99</v>
      </c>
    </row>
    <row r="283" spans="1:7" x14ac:dyDescent="0.15">
      <c r="A283" t="str">
        <f>IF(申込一覧表!L43="","",申込一覧表!AA43)</f>
        <v/>
      </c>
      <c r="B283" t="str">
        <f>申込一覧表!AK43</f>
        <v/>
      </c>
      <c r="C283" t="str">
        <f>申込一覧表!AO43</f>
        <v/>
      </c>
      <c r="D283" t="str">
        <f>申込一覧表!AD43</f>
        <v/>
      </c>
      <c r="E283">
        <v>0</v>
      </c>
      <c r="F283">
        <v>0</v>
      </c>
      <c r="G283" t="str">
        <f>申込一覧表!AT43</f>
        <v>999:99.99</v>
      </c>
    </row>
    <row r="284" spans="1:7" x14ac:dyDescent="0.15">
      <c r="A284" t="str">
        <f>IF(申込一覧表!L44="","",申込一覧表!AA44)</f>
        <v/>
      </c>
      <c r="B284" t="str">
        <f>申込一覧表!AK44</f>
        <v/>
      </c>
      <c r="C284" t="str">
        <f>申込一覧表!AO44</f>
        <v/>
      </c>
      <c r="D284" t="str">
        <f>申込一覧表!AD44</f>
        <v/>
      </c>
      <c r="E284">
        <v>0</v>
      </c>
      <c r="F284">
        <v>0</v>
      </c>
      <c r="G284" t="str">
        <f>申込一覧表!AT44</f>
        <v>999:99.99</v>
      </c>
    </row>
    <row r="285" spans="1:7" x14ac:dyDescent="0.15">
      <c r="A285" t="str">
        <f>IF(申込一覧表!L45="","",申込一覧表!AA45)</f>
        <v/>
      </c>
      <c r="B285" t="str">
        <f>申込一覧表!AK45</f>
        <v/>
      </c>
      <c r="C285" t="str">
        <f>申込一覧表!AO45</f>
        <v/>
      </c>
      <c r="D285" t="str">
        <f>申込一覧表!AD45</f>
        <v/>
      </c>
      <c r="E285">
        <v>0</v>
      </c>
      <c r="F285">
        <v>0</v>
      </c>
      <c r="G285" t="str">
        <f>申込一覧表!AT45</f>
        <v>999:99.99</v>
      </c>
    </row>
    <row r="286" spans="1:7" x14ac:dyDescent="0.15">
      <c r="A286" t="str">
        <f>IF(申込一覧表!L46="","",申込一覧表!AA46)</f>
        <v/>
      </c>
      <c r="B286" t="str">
        <f>申込一覧表!AK46</f>
        <v/>
      </c>
      <c r="C286" t="str">
        <f>申込一覧表!AO46</f>
        <v/>
      </c>
      <c r="D286" t="str">
        <f>申込一覧表!AD46</f>
        <v/>
      </c>
      <c r="E286">
        <v>0</v>
      </c>
      <c r="F286">
        <v>0</v>
      </c>
      <c r="G286" t="str">
        <f>申込一覧表!AT46</f>
        <v>999:99.99</v>
      </c>
    </row>
    <row r="287" spans="1:7" x14ac:dyDescent="0.15">
      <c r="A287" t="str">
        <f>IF(申込一覧表!L47="","",申込一覧表!AA47)</f>
        <v/>
      </c>
      <c r="B287" t="str">
        <f>申込一覧表!AK47</f>
        <v/>
      </c>
      <c r="C287" t="str">
        <f>申込一覧表!AO47</f>
        <v/>
      </c>
      <c r="D287" t="str">
        <f>申込一覧表!AD47</f>
        <v/>
      </c>
      <c r="E287">
        <v>0</v>
      </c>
      <c r="F287">
        <v>0</v>
      </c>
      <c r="G287" t="str">
        <f>申込一覧表!AT47</f>
        <v>999:99.99</v>
      </c>
    </row>
    <row r="288" spans="1:7" x14ac:dyDescent="0.15">
      <c r="A288" t="str">
        <f>IF(申込一覧表!L48="","",申込一覧表!AA48)</f>
        <v/>
      </c>
      <c r="B288" t="str">
        <f>申込一覧表!AK48</f>
        <v/>
      </c>
      <c r="C288" t="str">
        <f>申込一覧表!AO48</f>
        <v/>
      </c>
      <c r="D288" t="str">
        <f>申込一覧表!AD48</f>
        <v/>
      </c>
      <c r="E288">
        <v>0</v>
      </c>
      <c r="F288">
        <v>0</v>
      </c>
      <c r="G288" t="str">
        <f>申込一覧表!AT48</f>
        <v>999:99.99</v>
      </c>
    </row>
    <row r="289" spans="1:7" x14ac:dyDescent="0.15">
      <c r="A289" t="str">
        <f>IF(申込一覧表!L49="","",申込一覧表!AA49)</f>
        <v/>
      </c>
      <c r="B289" t="str">
        <f>申込一覧表!AK49</f>
        <v/>
      </c>
      <c r="C289" t="str">
        <f>申込一覧表!AO49</f>
        <v/>
      </c>
      <c r="D289" t="str">
        <f>申込一覧表!AD49</f>
        <v/>
      </c>
      <c r="E289">
        <v>0</v>
      </c>
      <c r="F289">
        <v>0</v>
      </c>
      <c r="G289" t="str">
        <f>申込一覧表!AT49</f>
        <v>999:99.99</v>
      </c>
    </row>
    <row r="290" spans="1:7" x14ac:dyDescent="0.15">
      <c r="A290" t="str">
        <f>IF(申込一覧表!L50="","",申込一覧表!AA50)</f>
        <v/>
      </c>
      <c r="B290" t="str">
        <f>申込一覧表!AK50</f>
        <v/>
      </c>
      <c r="C290" t="str">
        <f>申込一覧表!AO50</f>
        <v/>
      </c>
      <c r="D290" t="str">
        <f>申込一覧表!AD50</f>
        <v/>
      </c>
      <c r="E290">
        <v>0</v>
      </c>
      <c r="F290">
        <v>0</v>
      </c>
      <c r="G290" t="str">
        <f>申込一覧表!AT50</f>
        <v>999:99.99</v>
      </c>
    </row>
    <row r="291" spans="1:7" x14ac:dyDescent="0.15">
      <c r="A291" t="str">
        <f>IF(申込一覧表!L51="","",申込一覧表!AA51)</f>
        <v/>
      </c>
      <c r="B291" t="str">
        <f>申込一覧表!AK51</f>
        <v/>
      </c>
      <c r="C291" t="str">
        <f>申込一覧表!AO51</f>
        <v/>
      </c>
      <c r="D291" t="str">
        <f>申込一覧表!AD51</f>
        <v/>
      </c>
      <c r="E291">
        <v>0</v>
      </c>
      <c r="F291">
        <v>0</v>
      </c>
      <c r="G291" t="str">
        <f>申込一覧表!AT51</f>
        <v>999:99.99</v>
      </c>
    </row>
    <row r="292" spans="1:7" x14ac:dyDescent="0.15">
      <c r="A292" t="str">
        <f>IF(申込一覧表!L52="","",申込一覧表!AA52)</f>
        <v/>
      </c>
      <c r="B292" t="str">
        <f>申込一覧表!AK52</f>
        <v/>
      </c>
      <c r="C292" t="str">
        <f>申込一覧表!AO52</f>
        <v/>
      </c>
      <c r="D292" t="str">
        <f>申込一覧表!AD52</f>
        <v/>
      </c>
      <c r="E292">
        <v>0</v>
      </c>
      <c r="F292">
        <v>0</v>
      </c>
      <c r="G292" t="str">
        <f>申込一覧表!AT52</f>
        <v>999:99.99</v>
      </c>
    </row>
    <row r="293" spans="1:7" x14ac:dyDescent="0.15">
      <c r="A293" t="str">
        <f>IF(申込一覧表!L53="","",申込一覧表!AA53)</f>
        <v/>
      </c>
      <c r="B293" t="str">
        <f>申込一覧表!AK53</f>
        <v/>
      </c>
      <c r="C293" t="str">
        <f>申込一覧表!AO53</f>
        <v/>
      </c>
      <c r="D293" t="str">
        <f>申込一覧表!AD53</f>
        <v/>
      </c>
      <c r="E293">
        <v>0</v>
      </c>
      <c r="F293">
        <v>0</v>
      </c>
      <c r="G293" t="str">
        <f>申込一覧表!AT53</f>
        <v>999:99.99</v>
      </c>
    </row>
    <row r="294" spans="1:7" x14ac:dyDescent="0.15">
      <c r="A294" t="str">
        <f>IF(申込一覧表!L54="","",申込一覧表!AA54)</f>
        <v/>
      </c>
      <c r="B294" t="str">
        <f>申込一覧表!AK54</f>
        <v/>
      </c>
      <c r="C294" t="str">
        <f>申込一覧表!AO54</f>
        <v/>
      </c>
      <c r="D294" t="str">
        <f>申込一覧表!AD54</f>
        <v/>
      </c>
      <c r="E294">
        <v>0</v>
      </c>
      <c r="F294">
        <v>0</v>
      </c>
      <c r="G294" t="str">
        <f>申込一覧表!AT54</f>
        <v>999:99.99</v>
      </c>
    </row>
    <row r="295" spans="1:7" x14ac:dyDescent="0.15">
      <c r="A295" t="str">
        <f>IF(申込一覧表!L55="","",申込一覧表!AA55)</f>
        <v/>
      </c>
      <c r="B295" t="str">
        <f>申込一覧表!AK55</f>
        <v/>
      </c>
      <c r="C295" t="str">
        <f>申込一覧表!AO55</f>
        <v/>
      </c>
      <c r="D295" t="str">
        <f>申込一覧表!AD55</f>
        <v/>
      </c>
      <c r="E295">
        <v>0</v>
      </c>
      <c r="F295">
        <v>0</v>
      </c>
      <c r="G295" t="str">
        <f>申込一覧表!AT55</f>
        <v>999:99.99</v>
      </c>
    </row>
    <row r="296" spans="1:7" x14ac:dyDescent="0.15">
      <c r="A296" t="str">
        <f>IF(申込一覧表!L56="","",申込一覧表!AA56)</f>
        <v/>
      </c>
      <c r="B296" t="str">
        <f>申込一覧表!AK56</f>
        <v/>
      </c>
      <c r="C296" t="str">
        <f>申込一覧表!AO56</f>
        <v/>
      </c>
      <c r="D296" t="str">
        <f>申込一覧表!AD56</f>
        <v/>
      </c>
      <c r="E296">
        <v>0</v>
      </c>
      <c r="F296">
        <v>0</v>
      </c>
      <c r="G296" t="str">
        <f>申込一覧表!AT56</f>
        <v>999:99.99</v>
      </c>
    </row>
    <row r="297" spans="1:7" x14ac:dyDescent="0.15">
      <c r="A297" t="str">
        <f>IF(申込一覧表!L57="","",申込一覧表!AA57)</f>
        <v/>
      </c>
      <c r="B297" t="str">
        <f>申込一覧表!AK57</f>
        <v/>
      </c>
      <c r="C297" t="str">
        <f>申込一覧表!AO57</f>
        <v/>
      </c>
      <c r="D297" t="str">
        <f>申込一覧表!AD57</f>
        <v/>
      </c>
      <c r="E297">
        <v>0</v>
      </c>
      <c r="F297">
        <v>0</v>
      </c>
      <c r="G297" t="str">
        <f>申込一覧表!AT57</f>
        <v>999:99.99</v>
      </c>
    </row>
    <row r="298" spans="1:7" x14ac:dyDescent="0.15">
      <c r="A298" t="str">
        <f>IF(申込一覧表!L58="","",申込一覧表!AA58)</f>
        <v/>
      </c>
      <c r="B298" t="str">
        <f>申込一覧表!AK58</f>
        <v/>
      </c>
      <c r="C298" t="str">
        <f>申込一覧表!AO58</f>
        <v/>
      </c>
      <c r="D298" t="str">
        <f>申込一覧表!AD58</f>
        <v/>
      </c>
      <c r="E298">
        <v>0</v>
      </c>
      <c r="F298">
        <v>0</v>
      </c>
      <c r="G298" t="str">
        <f>申込一覧表!AT58</f>
        <v>999:99.99</v>
      </c>
    </row>
    <row r="299" spans="1:7" x14ac:dyDescent="0.15">
      <c r="A299" t="str">
        <f>IF(申込一覧表!L59="","",申込一覧表!AA59)</f>
        <v/>
      </c>
      <c r="B299" t="str">
        <f>申込一覧表!AK59</f>
        <v/>
      </c>
      <c r="C299" t="str">
        <f>申込一覧表!AO59</f>
        <v/>
      </c>
      <c r="D299" t="str">
        <f>申込一覧表!AD59</f>
        <v/>
      </c>
      <c r="E299">
        <v>0</v>
      </c>
      <c r="F299">
        <v>0</v>
      </c>
      <c r="G299" t="str">
        <f>申込一覧表!AT59</f>
        <v>999:99.99</v>
      </c>
    </row>
    <row r="300" spans="1:7" x14ac:dyDescent="0.15">
      <c r="A300" t="str">
        <f>IF(申込一覧表!L60="","",申込一覧表!AA60)</f>
        <v/>
      </c>
      <c r="B300" t="str">
        <f>申込一覧表!AK60</f>
        <v/>
      </c>
      <c r="C300" t="str">
        <f>申込一覧表!AO60</f>
        <v/>
      </c>
      <c r="D300" t="str">
        <f>申込一覧表!AD60</f>
        <v/>
      </c>
      <c r="E300">
        <v>0</v>
      </c>
      <c r="F300">
        <v>0</v>
      </c>
      <c r="G300" t="str">
        <f>申込一覧表!AT60</f>
        <v>999:99.99</v>
      </c>
    </row>
    <row r="301" spans="1:7" x14ac:dyDescent="0.15">
      <c r="A301" t="str">
        <f>IF(申込一覧表!L61="","",申込一覧表!AA61)</f>
        <v/>
      </c>
      <c r="B301" t="str">
        <f>申込一覧表!AK61</f>
        <v/>
      </c>
      <c r="C301" t="str">
        <f>申込一覧表!AO61</f>
        <v/>
      </c>
      <c r="D301" t="str">
        <f>申込一覧表!AD61</f>
        <v/>
      </c>
      <c r="E301">
        <v>0</v>
      </c>
      <c r="F301">
        <v>0</v>
      </c>
      <c r="G301" t="str">
        <f>申込一覧表!AT61</f>
        <v>999:99.99</v>
      </c>
    </row>
    <row r="302" spans="1:7" x14ac:dyDescent="0.15">
      <c r="A302" t="str">
        <f>IF(申込一覧表!L62="","",申込一覧表!AA62)</f>
        <v/>
      </c>
      <c r="B302" t="str">
        <f>申込一覧表!AK62</f>
        <v/>
      </c>
      <c r="C302" t="str">
        <f>申込一覧表!AO62</f>
        <v/>
      </c>
      <c r="D302" t="str">
        <f>申込一覧表!AD62</f>
        <v/>
      </c>
      <c r="E302">
        <v>0</v>
      </c>
      <c r="F302">
        <v>0</v>
      </c>
      <c r="G302" t="str">
        <f>申込一覧表!AT62</f>
        <v>999:99.99</v>
      </c>
    </row>
    <row r="303" spans="1:7" x14ac:dyDescent="0.15">
      <c r="A303" t="str">
        <f>IF(申込一覧表!L63="","",申込一覧表!AA63)</f>
        <v/>
      </c>
      <c r="B303" t="str">
        <f>申込一覧表!AK63</f>
        <v/>
      </c>
      <c r="C303" t="str">
        <f>申込一覧表!AO63</f>
        <v/>
      </c>
      <c r="D303" t="str">
        <f>申込一覧表!AD63</f>
        <v/>
      </c>
      <c r="E303">
        <v>0</v>
      </c>
      <c r="F303">
        <v>0</v>
      </c>
      <c r="G303" t="str">
        <f>申込一覧表!AT63</f>
        <v>999:99.99</v>
      </c>
    </row>
    <row r="304" spans="1:7" x14ac:dyDescent="0.15">
      <c r="A304" t="str">
        <f>IF(申込一覧表!L64="","",申込一覧表!AA64)</f>
        <v/>
      </c>
      <c r="B304" t="str">
        <f>申込一覧表!AK64</f>
        <v/>
      </c>
      <c r="C304" t="str">
        <f>申込一覧表!AO64</f>
        <v/>
      </c>
      <c r="D304" t="str">
        <f>申込一覧表!AD64</f>
        <v/>
      </c>
      <c r="E304">
        <v>0</v>
      </c>
      <c r="F304">
        <v>0</v>
      </c>
      <c r="G304" t="str">
        <f>申込一覧表!AT64</f>
        <v>999:99.99</v>
      </c>
    </row>
    <row r="305" spans="1:7" x14ac:dyDescent="0.15">
      <c r="A305" s="105" t="str">
        <f>IF(申込一覧表!L65="","",申込一覧表!AA65)</f>
        <v/>
      </c>
      <c r="B305" s="105" t="str">
        <f>申込一覧表!AK65</f>
        <v/>
      </c>
      <c r="C305" s="105" t="str">
        <f>申込一覧表!AO65</f>
        <v/>
      </c>
      <c r="D305" s="105" t="str">
        <f>申込一覧表!AD65</f>
        <v/>
      </c>
      <c r="E305" s="105">
        <v>0</v>
      </c>
      <c r="F305" s="105">
        <v>0</v>
      </c>
      <c r="G305" s="105" t="str">
        <f>申込一覧表!AT65</f>
        <v>999:99.99</v>
      </c>
    </row>
    <row r="307" spans="1:7" x14ac:dyDescent="0.15">
      <c r="A307" s="105"/>
      <c r="B307" s="105"/>
      <c r="C307" s="105"/>
      <c r="D307" s="105"/>
      <c r="E307" s="105"/>
      <c r="F307" s="105"/>
      <c r="G307" s="105"/>
    </row>
    <row r="308" spans="1:7" x14ac:dyDescent="0.15">
      <c r="A308" t="str">
        <f>IF(申込一覧表!L68="","",申込一覧表!AA68)</f>
        <v/>
      </c>
      <c r="B308" t="str">
        <f>申込一覧表!AK68</f>
        <v/>
      </c>
      <c r="C308" t="str">
        <f>申込一覧表!AO68</f>
        <v/>
      </c>
      <c r="D308" t="str">
        <f>申込一覧表!AD68</f>
        <v/>
      </c>
      <c r="E308">
        <v>0</v>
      </c>
      <c r="F308">
        <v>5</v>
      </c>
      <c r="G308" t="str">
        <f>申込一覧表!AT68</f>
        <v>999:99.99</v>
      </c>
    </row>
    <row r="309" spans="1:7" x14ac:dyDescent="0.15">
      <c r="A309" t="str">
        <f>IF(申込一覧表!L69="","",申込一覧表!AA69)</f>
        <v/>
      </c>
      <c r="B309" t="str">
        <f>申込一覧表!AK69</f>
        <v/>
      </c>
      <c r="C309" t="str">
        <f>申込一覧表!AO69</f>
        <v/>
      </c>
      <c r="D309" t="str">
        <f>申込一覧表!AD69</f>
        <v/>
      </c>
      <c r="E309">
        <v>0</v>
      </c>
      <c r="F309">
        <v>5</v>
      </c>
      <c r="G309" t="str">
        <f>申込一覧表!AT69</f>
        <v>999:99.99</v>
      </c>
    </row>
    <row r="310" spans="1:7" x14ac:dyDescent="0.15">
      <c r="A310" t="str">
        <f>IF(申込一覧表!L70="","",申込一覧表!AA70)</f>
        <v/>
      </c>
      <c r="B310" t="str">
        <f>申込一覧表!AK70</f>
        <v/>
      </c>
      <c r="C310" t="str">
        <f>申込一覧表!AO70</f>
        <v/>
      </c>
      <c r="D310" t="str">
        <f>申込一覧表!AD70</f>
        <v/>
      </c>
      <c r="E310">
        <v>0</v>
      </c>
      <c r="F310">
        <v>5</v>
      </c>
      <c r="G310" t="str">
        <f>申込一覧表!AT70</f>
        <v>999:99.99</v>
      </c>
    </row>
    <row r="311" spans="1:7" x14ac:dyDescent="0.15">
      <c r="A311" t="str">
        <f>IF(申込一覧表!L71="","",申込一覧表!AA71)</f>
        <v/>
      </c>
      <c r="B311" t="str">
        <f>申込一覧表!AK71</f>
        <v/>
      </c>
      <c r="C311" t="str">
        <f>申込一覧表!AO71</f>
        <v/>
      </c>
      <c r="D311" t="str">
        <f>申込一覧表!AD71</f>
        <v/>
      </c>
      <c r="E311">
        <v>0</v>
      </c>
      <c r="F311">
        <v>5</v>
      </c>
      <c r="G311" t="str">
        <f>申込一覧表!AT71</f>
        <v>999:99.99</v>
      </c>
    </row>
    <row r="312" spans="1:7" x14ac:dyDescent="0.15">
      <c r="A312" t="str">
        <f>IF(申込一覧表!L72="","",申込一覧表!AA72)</f>
        <v/>
      </c>
      <c r="B312" t="str">
        <f>申込一覧表!AK72</f>
        <v/>
      </c>
      <c r="C312" t="str">
        <f>申込一覧表!AO72</f>
        <v/>
      </c>
      <c r="D312" t="str">
        <f>申込一覧表!AD72</f>
        <v/>
      </c>
      <c r="E312">
        <v>0</v>
      </c>
      <c r="F312">
        <v>5</v>
      </c>
      <c r="G312" t="str">
        <f>申込一覧表!AT72</f>
        <v>999:99.99</v>
      </c>
    </row>
    <row r="313" spans="1:7" x14ac:dyDescent="0.15">
      <c r="A313" t="str">
        <f>IF(申込一覧表!L73="","",申込一覧表!AA73)</f>
        <v/>
      </c>
      <c r="B313" t="str">
        <f>申込一覧表!AK73</f>
        <v/>
      </c>
      <c r="C313" t="str">
        <f>申込一覧表!AO73</f>
        <v/>
      </c>
      <c r="D313" t="str">
        <f>申込一覧表!AD73</f>
        <v/>
      </c>
      <c r="E313">
        <v>0</v>
      </c>
      <c r="F313">
        <v>5</v>
      </c>
      <c r="G313" t="str">
        <f>申込一覧表!AT73</f>
        <v>999:99.99</v>
      </c>
    </row>
    <row r="314" spans="1:7" x14ac:dyDescent="0.15">
      <c r="A314" t="str">
        <f>IF(申込一覧表!L74="","",申込一覧表!AA74)</f>
        <v/>
      </c>
      <c r="B314" t="str">
        <f>申込一覧表!AK74</f>
        <v/>
      </c>
      <c r="C314" t="str">
        <f>申込一覧表!AO74</f>
        <v/>
      </c>
      <c r="D314" t="str">
        <f>申込一覧表!AD74</f>
        <v/>
      </c>
      <c r="E314">
        <v>0</v>
      </c>
      <c r="F314">
        <v>5</v>
      </c>
      <c r="G314" t="str">
        <f>申込一覧表!AT74</f>
        <v>999:99.99</v>
      </c>
    </row>
    <row r="315" spans="1:7" x14ac:dyDescent="0.15">
      <c r="A315" t="str">
        <f>IF(申込一覧表!L75="","",申込一覧表!AA75)</f>
        <v/>
      </c>
      <c r="B315" t="str">
        <f>申込一覧表!AK75</f>
        <v/>
      </c>
      <c r="C315" t="str">
        <f>申込一覧表!AO75</f>
        <v/>
      </c>
      <c r="D315" t="str">
        <f>申込一覧表!AD75</f>
        <v/>
      </c>
      <c r="E315">
        <v>0</v>
      </c>
      <c r="F315">
        <v>5</v>
      </c>
      <c r="G315" t="str">
        <f>申込一覧表!AT75</f>
        <v>999:99.99</v>
      </c>
    </row>
    <row r="316" spans="1:7" x14ac:dyDescent="0.15">
      <c r="A316" t="str">
        <f>IF(申込一覧表!L76="","",申込一覧表!AA76)</f>
        <v/>
      </c>
      <c r="B316" t="str">
        <f>申込一覧表!AK76</f>
        <v/>
      </c>
      <c r="C316" t="str">
        <f>申込一覧表!AO76</f>
        <v/>
      </c>
      <c r="D316" t="str">
        <f>申込一覧表!AD76</f>
        <v/>
      </c>
      <c r="E316">
        <v>0</v>
      </c>
      <c r="F316">
        <v>5</v>
      </c>
      <c r="G316" t="str">
        <f>申込一覧表!AT76</f>
        <v>999:99.99</v>
      </c>
    </row>
    <row r="317" spans="1:7" x14ac:dyDescent="0.15">
      <c r="A317" t="str">
        <f>IF(申込一覧表!L77="","",申込一覧表!AA77)</f>
        <v/>
      </c>
      <c r="B317" t="str">
        <f>申込一覧表!AK77</f>
        <v/>
      </c>
      <c r="C317" t="str">
        <f>申込一覧表!AO77</f>
        <v/>
      </c>
      <c r="D317" t="str">
        <f>申込一覧表!AD77</f>
        <v/>
      </c>
      <c r="E317">
        <v>0</v>
      </c>
      <c r="F317">
        <v>5</v>
      </c>
      <c r="G317" t="str">
        <f>申込一覧表!AT77</f>
        <v>999:99.99</v>
      </c>
    </row>
    <row r="318" spans="1:7" x14ac:dyDescent="0.15">
      <c r="A318" t="str">
        <f>IF(申込一覧表!L78="","",申込一覧表!AA78)</f>
        <v/>
      </c>
      <c r="B318" t="str">
        <f>申込一覧表!AK78</f>
        <v/>
      </c>
      <c r="C318" t="str">
        <f>申込一覧表!AO78</f>
        <v/>
      </c>
      <c r="D318" t="str">
        <f>申込一覧表!AD78</f>
        <v/>
      </c>
      <c r="E318">
        <v>0</v>
      </c>
      <c r="F318">
        <v>5</v>
      </c>
      <c r="G318" t="str">
        <f>申込一覧表!AT78</f>
        <v>999:99.99</v>
      </c>
    </row>
    <row r="319" spans="1:7" x14ac:dyDescent="0.15">
      <c r="A319" t="str">
        <f>IF(申込一覧表!L79="","",申込一覧表!AA79)</f>
        <v/>
      </c>
      <c r="B319" t="str">
        <f>申込一覧表!AK79</f>
        <v/>
      </c>
      <c r="C319" t="str">
        <f>申込一覧表!AO79</f>
        <v/>
      </c>
      <c r="D319" t="str">
        <f>申込一覧表!AD79</f>
        <v/>
      </c>
      <c r="E319">
        <v>0</v>
      </c>
      <c r="F319">
        <v>5</v>
      </c>
      <c r="G319" t="str">
        <f>申込一覧表!AT79</f>
        <v>999:99.99</v>
      </c>
    </row>
    <row r="320" spans="1:7" x14ac:dyDescent="0.15">
      <c r="A320" t="str">
        <f>IF(申込一覧表!L80="","",申込一覧表!AA80)</f>
        <v/>
      </c>
      <c r="B320" t="str">
        <f>申込一覧表!AK80</f>
        <v/>
      </c>
      <c r="C320" t="str">
        <f>申込一覧表!AO80</f>
        <v/>
      </c>
      <c r="D320" t="str">
        <f>申込一覧表!AD80</f>
        <v/>
      </c>
      <c r="E320">
        <v>0</v>
      </c>
      <c r="F320">
        <v>5</v>
      </c>
      <c r="G320" t="str">
        <f>申込一覧表!AT80</f>
        <v>999:99.99</v>
      </c>
    </row>
    <row r="321" spans="1:7" x14ac:dyDescent="0.15">
      <c r="A321" t="str">
        <f>IF(申込一覧表!L81="","",申込一覧表!AA81)</f>
        <v/>
      </c>
      <c r="B321" t="str">
        <f>申込一覧表!AK81</f>
        <v/>
      </c>
      <c r="C321" t="str">
        <f>申込一覧表!AO81</f>
        <v/>
      </c>
      <c r="D321" t="str">
        <f>申込一覧表!AD81</f>
        <v/>
      </c>
      <c r="E321">
        <v>0</v>
      </c>
      <c r="F321">
        <v>5</v>
      </c>
      <c r="G321" t="str">
        <f>申込一覧表!AT81</f>
        <v>999:99.99</v>
      </c>
    </row>
    <row r="322" spans="1:7" x14ac:dyDescent="0.15">
      <c r="A322" t="str">
        <f>IF(申込一覧表!L82="","",申込一覧表!AA82)</f>
        <v/>
      </c>
      <c r="B322" t="str">
        <f>申込一覧表!AK82</f>
        <v/>
      </c>
      <c r="C322" t="str">
        <f>申込一覧表!AO82</f>
        <v/>
      </c>
      <c r="D322" t="str">
        <f>申込一覧表!AD82</f>
        <v/>
      </c>
      <c r="E322">
        <v>0</v>
      </c>
      <c r="F322">
        <v>5</v>
      </c>
      <c r="G322" t="str">
        <f>申込一覧表!AT82</f>
        <v>999:99.99</v>
      </c>
    </row>
    <row r="323" spans="1:7" x14ac:dyDescent="0.15">
      <c r="A323" t="str">
        <f>IF(申込一覧表!L83="","",申込一覧表!AA83)</f>
        <v/>
      </c>
      <c r="B323" t="str">
        <f>申込一覧表!AK83</f>
        <v/>
      </c>
      <c r="C323" t="str">
        <f>申込一覧表!AO83</f>
        <v/>
      </c>
      <c r="D323" t="str">
        <f>申込一覧表!AD83</f>
        <v/>
      </c>
      <c r="E323">
        <v>0</v>
      </c>
      <c r="F323">
        <v>5</v>
      </c>
      <c r="G323" t="str">
        <f>申込一覧表!AT83</f>
        <v>999:99.99</v>
      </c>
    </row>
    <row r="324" spans="1:7" x14ac:dyDescent="0.15">
      <c r="A324" t="str">
        <f>IF(申込一覧表!L84="","",申込一覧表!AA84)</f>
        <v/>
      </c>
      <c r="B324" t="str">
        <f>申込一覧表!AK84</f>
        <v/>
      </c>
      <c r="C324" t="str">
        <f>申込一覧表!AO84</f>
        <v/>
      </c>
      <c r="D324" t="str">
        <f>申込一覧表!AD84</f>
        <v/>
      </c>
      <c r="E324">
        <v>0</v>
      </c>
      <c r="F324">
        <v>5</v>
      </c>
      <c r="G324" t="str">
        <f>申込一覧表!AT84</f>
        <v>999:99.99</v>
      </c>
    </row>
    <row r="325" spans="1:7" x14ac:dyDescent="0.15">
      <c r="A325" t="str">
        <f>IF(申込一覧表!L85="","",申込一覧表!AA85)</f>
        <v/>
      </c>
      <c r="B325" t="str">
        <f>申込一覧表!AK85</f>
        <v/>
      </c>
      <c r="C325" t="str">
        <f>申込一覧表!AO85</f>
        <v/>
      </c>
      <c r="D325" t="str">
        <f>申込一覧表!AD85</f>
        <v/>
      </c>
      <c r="E325">
        <v>0</v>
      </c>
      <c r="F325">
        <v>5</v>
      </c>
      <c r="G325" t="str">
        <f>申込一覧表!AT85</f>
        <v>999:99.99</v>
      </c>
    </row>
    <row r="326" spans="1:7" x14ac:dyDescent="0.15">
      <c r="A326" t="str">
        <f>IF(申込一覧表!L86="","",申込一覧表!AA86)</f>
        <v/>
      </c>
      <c r="B326" t="str">
        <f>申込一覧表!AK86</f>
        <v/>
      </c>
      <c r="C326" t="str">
        <f>申込一覧表!AO86</f>
        <v/>
      </c>
      <c r="D326" t="str">
        <f>申込一覧表!AD86</f>
        <v/>
      </c>
      <c r="E326">
        <v>0</v>
      </c>
      <c r="F326">
        <v>5</v>
      </c>
      <c r="G326" t="str">
        <f>申込一覧表!AT86</f>
        <v>999:99.99</v>
      </c>
    </row>
    <row r="327" spans="1:7" x14ac:dyDescent="0.15">
      <c r="A327" t="str">
        <f>IF(申込一覧表!L87="","",申込一覧表!AA87)</f>
        <v/>
      </c>
      <c r="B327" t="str">
        <f>申込一覧表!AK87</f>
        <v/>
      </c>
      <c r="C327" t="str">
        <f>申込一覧表!AO87</f>
        <v/>
      </c>
      <c r="D327" t="str">
        <f>申込一覧表!AD87</f>
        <v/>
      </c>
      <c r="E327">
        <v>0</v>
      </c>
      <c r="F327">
        <v>5</v>
      </c>
      <c r="G327" t="str">
        <f>申込一覧表!AT87</f>
        <v>999:99.99</v>
      </c>
    </row>
    <row r="328" spans="1:7" x14ac:dyDescent="0.15">
      <c r="A328" t="str">
        <f>IF(申込一覧表!L88="","",申込一覧表!AA88)</f>
        <v/>
      </c>
      <c r="B328" t="str">
        <f>申込一覧表!AK88</f>
        <v/>
      </c>
      <c r="C328" t="str">
        <f>申込一覧表!AO88</f>
        <v/>
      </c>
      <c r="D328" t="str">
        <f>申込一覧表!AD88</f>
        <v/>
      </c>
      <c r="E328">
        <v>0</v>
      </c>
      <c r="F328">
        <v>5</v>
      </c>
      <c r="G328" t="str">
        <f>申込一覧表!AT88</f>
        <v>999:99.99</v>
      </c>
    </row>
    <row r="329" spans="1:7" x14ac:dyDescent="0.15">
      <c r="A329" t="str">
        <f>IF(申込一覧表!L89="","",申込一覧表!AA89)</f>
        <v/>
      </c>
      <c r="B329" t="str">
        <f>申込一覧表!AK89</f>
        <v/>
      </c>
      <c r="C329" t="str">
        <f>申込一覧表!AO89</f>
        <v/>
      </c>
      <c r="D329" t="str">
        <f>申込一覧表!AD89</f>
        <v/>
      </c>
      <c r="E329">
        <v>0</v>
      </c>
      <c r="F329">
        <v>5</v>
      </c>
      <c r="G329" t="str">
        <f>申込一覧表!AT89</f>
        <v>999:99.99</v>
      </c>
    </row>
    <row r="330" spans="1:7" x14ac:dyDescent="0.15">
      <c r="A330" t="str">
        <f>IF(申込一覧表!L90="","",申込一覧表!AA90)</f>
        <v/>
      </c>
      <c r="B330" t="str">
        <f>申込一覧表!AK90</f>
        <v/>
      </c>
      <c r="C330" t="str">
        <f>申込一覧表!AO90</f>
        <v/>
      </c>
      <c r="D330" t="str">
        <f>申込一覧表!AD90</f>
        <v/>
      </c>
      <c r="E330">
        <v>0</v>
      </c>
      <c r="F330">
        <v>5</v>
      </c>
      <c r="G330" t="str">
        <f>申込一覧表!AT90</f>
        <v>999:99.99</v>
      </c>
    </row>
    <row r="331" spans="1:7" x14ac:dyDescent="0.15">
      <c r="A331" t="str">
        <f>IF(申込一覧表!L91="","",申込一覧表!AA91)</f>
        <v/>
      </c>
      <c r="B331" t="str">
        <f>申込一覧表!AK91</f>
        <v/>
      </c>
      <c r="C331" t="str">
        <f>申込一覧表!AO91</f>
        <v/>
      </c>
      <c r="D331" t="str">
        <f>申込一覧表!AD91</f>
        <v/>
      </c>
      <c r="E331">
        <v>0</v>
      </c>
      <c r="F331">
        <v>5</v>
      </c>
      <c r="G331" t="str">
        <f>申込一覧表!AT91</f>
        <v>999:99.99</v>
      </c>
    </row>
    <row r="332" spans="1:7" x14ac:dyDescent="0.15">
      <c r="A332" t="str">
        <f>IF(申込一覧表!L92="","",申込一覧表!AA92)</f>
        <v/>
      </c>
      <c r="B332" t="str">
        <f>申込一覧表!AK92</f>
        <v/>
      </c>
      <c r="C332" t="str">
        <f>申込一覧表!AO92</f>
        <v/>
      </c>
      <c r="D332" t="str">
        <f>申込一覧表!AD92</f>
        <v/>
      </c>
      <c r="E332">
        <v>0</v>
      </c>
      <c r="F332">
        <v>5</v>
      </c>
      <c r="G332" t="str">
        <f>申込一覧表!AT92</f>
        <v>999:99.99</v>
      </c>
    </row>
    <row r="333" spans="1:7" x14ac:dyDescent="0.15">
      <c r="A333" t="str">
        <f>IF(申込一覧表!L93="","",申込一覧表!AA93)</f>
        <v/>
      </c>
      <c r="B333" t="str">
        <f>申込一覧表!AK93</f>
        <v/>
      </c>
      <c r="C333" t="str">
        <f>申込一覧表!AO93</f>
        <v/>
      </c>
      <c r="D333" t="str">
        <f>申込一覧表!AD93</f>
        <v/>
      </c>
      <c r="E333">
        <v>0</v>
      </c>
      <c r="F333">
        <v>5</v>
      </c>
      <c r="G333" t="str">
        <f>申込一覧表!AT93</f>
        <v>999:99.99</v>
      </c>
    </row>
    <row r="334" spans="1:7" x14ac:dyDescent="0.15">
      <c r="A334" t="str">
        <f>IF(申込一覧表!L94="","",申込一覧表!AA94)</f>
        <v/>
      </c>
      <c r="B334" t="str">
        <f>申込一覧表!AK94</f>
        <v/>
      </c>
      <c r="C334" t="str">
        <f>申込一覧表!AO94</f>
        <v/>
      </c>
      <c r="D334" t="str">
        <f>申込一覧表!AD94</f>
        <v/>
      </c>
      <c r="E334">
        <v>0</v>
      </c>
      <c r="F334">
        <v>5</v>
      </c>
      <c r="G334" t="str">
        <f>申込一覧表!AT94</f>
        <v>999:99.99</v>
      </c>
    </row>
    <row r="335" spans="1:7" x14ac:dyDescent="0.15">
      <c r="A335" t="str">
        <f>IF(申込一覧表!L95="","",申込一覧表!AA95)</f>
        <v/>
      </c>
      <c r="B335" t="str">
        <f>申込一覧表!AK95</f>
        <v/>
      </c>
      <c r="C335" t="str">
        <f>申込一覧表!AO95</f>
        <v/>
      </c>
      <c r="D335" t="str">
        <f>申込一覧表!AD95</f>
        <v/>
      </c>
      <c r="E335">
        <v>0</v>
      </c>
      <c r="F335">
        <v>5</v>
      </c>
      <c r="G335" t="str">
        <f>申込一覧表!AT95</f>
        <v>999:99.99</v>
      </c>
    </row>
    <row r="336" spans="1:7" x14ac:dyDescent="0.15">
      <c r="A336" t="str">
        <f>IF(申込一覧表!L96="","",申込一覧表!AA96)</f>
        <v/>
      </c>
      <c r="B336" t="str">
        <f>申込一覧表!AK96</f>
        <v/>
      </c>
      <c r="C336" t="str">
        <f>申込一覧表!AO96</f>
        <v/>
      </c>
      <c r="D336" t="str">
        <f>申込一覧表!AD96</f>
        <v/>
      </c>
      <c r="E336">
        <v>0</v>
      </c>
      <c r="F336">
        <v>5</v>
      </c>
      <c r="G336" t="str">
        <f>申込一覧表!AT96</f>
        <v>999:99.99</v>
      </c>
    </row>
    <row r="337" spans="1:7" x14ac:dyDescent="0.15">
      <c r="A337" t="str">
        <f>IF(申込一覧表!L97="","",申込一覧表!AA97)</f>
        <v/>
      </c>
      <c r="B337" t="str">
        <f>申込一覧表!AK97</f>
        <v/>
      </c>
      <c r="C337" t="str">
        <f>申込一覧表!AO97</f>
        <v/>
      </c>
      <c r="D337" t="str">
        <f>申込一覧表!AD97</f>
        <v/>
      </c>
      <c r="E337">
        <v>0</v>
      </c>
      <c r="F337">
        <v>5</v>
      </c>
      <c r="G337" t="str">
        <f>申込一覧表!AT97</f>
        <v>999:99.99</v>
      </c>
    </row>
    <row r="338" spans="1:7" x14ac:dyDescent="0.15">
      <c r="A338" t="str">
        <f>IF(申込一覧表!L98="","",申込一覧表!AA98)</f>
        <v/>
      </c>
      <c r="B338" t="str">
        <f>申込一覧表!AK98</f>
        <v/>
      </c>
      <c r="C338" t="str">
        <f>申込一覧表!AO98</f>
        <v/>
      </c>
      <c r="D338" t="str">
        <f>申込一覧表!AD98</f>
        <v/>
      </c>
      <c r="E338">
        <v>0</v>
      </c>
      <c r="F338">
        <v>5</v>
      </c>
      <c r="G338" t="str">
        <f>申込一覧表!AT98</f>
        <v>999:99.99</v>
      </c>
    </row>
    <row r="339" spans="1:7" x14ac:dyDescent="0.15">
      <c r="A339" t="str">
        <f>IF(申込一覧表!L99="","",申込一覧表!AA99)</f>
        <v/>
      </c>
      <c r="B339" t="str">
        <f>申込一覧表!AK99</f>
        <v/>
      </c>
      <c r="C339" t="str">
        <f>申込一覧表!AO99</f>
        <v/>
      </c>
      <c r="D339" t="str">
        <f>申込一覧表!AD99</f>
        <v/>
      </c>
      <c r="E339">
        <v>0</v>
      </c>
      <c r="F339">
        <v>5</v>
      </c>
      <c r="G339" t="str">
        <f>申込一覧表!AT99</f>
        <v>999:99.99</v>
      </c>
    </row>
    <row r="340" spans="1:7" x14ac:dyDescent="0.15">
      <c r="A340" t="str">
        <f>IF(申込一覧表!L100="","",申込一覧表!AA100)</f>
        <v/>
      </c>
      <c r="B340" t="str">
        <f>申込一覧表!AK100</f>
        <v/>
      </c>
      <c r="C340" t="str">
        <f>申込一覧表!AO100</f>
        <v/>
      </c>
      <c r="D340" t="str">
        <f>申込一覧表!AD100</f>
        <v/>
      </c>
      <c r="E340">
        <v>0</v>
      </c>
      <c r="F340">
        <v>5</v>
      </c>
      <c r="G340" t="str">
        <f>申込一覧表!AT100</f>
        <v>999:99.99</v>
      </c>
    </row>
    <row r="341" spans="1:7" x14ac:dyDescent="0.15">
      <c r="A341" t="str">
        <f>IF(申込一覧表!L101="","",申込一覧表!AA101)</f>
        <v/>
      </c>
      <c r="B341" t="str">
        <f>申込一覧表!AK101</f>
        <v/>
      </c>
      <c r="C341" t="str">
        <f>申込一覧表!AO101</f>
        <v/>
      </c>
      <c r="D341" t="str">
        <f>申込一覧表!AD101</f>
        <v/>
      </c>
      <c r="E341">
        <v>0</v>
      </c>
      <c r="F341">
        <v>5</v>
      </c>
      <c r="G341" t="str">
        <f>申込一覧表!AT101</f>
        <v>999:99.99</v>
      </c>
    </row>
    <row r="342" spans="1:7" x14ac:dyDescent="0.15">
      <c r="A342" t="str">
        <f>IF(申込一覧表!L102="","",申込一覧表!AA102)</f>
        <v/>
      </c>
      <c r="B342" t="str">
        <f>申込一覧表!AK102</f>
        <v/>
      </c>
      <c r="C342" t="str">
        <f>申込一覧表!AO102</f>
        <v/>
      </c>
      <c r="D342" t="str">
        <f>申込一覧表!AD102</f>
        <v/>
      </c>
      <c r="E342">
        <v>0</v>
      </c>
      <c r="F342">
        <v>5</v>
      </c>
      <c r="G342" t="str">
        <f>申込一覧表!AT102</f>
        <v>999:99.99</v>
      </c>
    </row>
    <row r="343" spans="1:7" x14ac:dyDescent="0.15">
      <c r="A343" t="str">
        <f>IF(申込一覧表!L103="","",申込一覧表!AA103)</f>
        <v/>
      </c>
      <c r="B343" t="str">
        <f>申込一覧表!AK103</f>
        <v/>
      </c>
      <c r="C343" t="str">
        <f>申込一覧表!AO103</f>
        <v/>
      </c>
      <c r="D343" t="str">
        <f>申込一覧表!AD103</f>
        <v/>
      </c>
      <c r="E343">
        <v>0</v>
      </c>
      <c r="F343">
        <v>5</v>
      </c>
      <c r="G343" t="str">
        <f>申込一覧表!AT103</f>
        <v>999:99.99</v>
      </c>
    </row>
    <row r="344" spans="1:7" x14ac:dyDescent="0.15">
      <c r="A344" t="str">
        <f>IF(申込一覧表!L104="","",申込一覧表!AA104)</f>
        <v/>
      </c>
      <c r="B344" t="str">
        <f>申込一覧表!AK104</f>
        <v/>
      </c>
      <c r="C344" t="str">
        <f>申込一覧表!AO104</f>
        <v/>
      </c>
      <c r="D344" t="str">
        <f>申込一覧表!AD104</f>
        <v/>
      </c>
      <c r="E344">
        <v>0</v>
      </c>
      <c r="F344">
        <v>5</v>
      </c>
      <c r="G344" t="str">
        <f>申込一覧表!AT104</f>
        <v>999:99.99</v>
      </c>
    </row>
    <row r="345" spans="1:7" x14ac:dyDescent="0.15">
      <c r="A345" t="str">
        <f>IF(申込一覧表!L105="","",申込一覧表!AA105)</f>
        <v/>
      </c>
      <c r="B345" t="str">
        <f>申込一覧表!AK105</f>
        <v/>
      </c>
      <c r="C345" t="str">
        <f>申込一覧表!AO105</f>
        <v/>
      </c>
      <c r="D345" t="str">
        <f>申込一覧表!AD105</f>
        <v/>
      </c>
      <c r="E345">
        <v>0</v>
      </c>
      <c r="F345">
        <v>5</v>
      </c>
      <c r="G345" t="str">
        <f>申込一覧表!AT105</f>
        <v>999:99.99</v>
      </c>
    </row>
    <row r="346" spans="1:7" x14ac:dyDescent="0.15">
      <c r="A346" t="str">
        <f>IF(申込一覧表!L106="","",申込一覧表!AA106)</f>
        <v/>
      </c>
      <c r="B346" t="str">
        <f>申込一覧表!AK106</f>
        <v/>
      </c>
      <c r="C346" t="str">
        <f>申込一覧表!AO106</f>
        <v/>
      </c>
      <c r="D346" t="str">
        <f>申込一覧表!AD106</f>
        <v/>
      </c>
      <c r="E346">
        <v>0</v>
      </c>
      <c r="F346">
        <v>5</v>
      </c>
      <c r="G346" t="str">
        <f>申込一覧表!AT106</f>
        <v>999:99.99</v>
      </c>
    </row>
    <row r="347" spans="1:7" x14ac:dyDescent="0.15">
      <c r="A347" t="str">
        <f>IF(申込一覧表!L107="","",申込一覧表!AA107)</f>
        <v/>
      </c>
      <c r="B347" t="str">
        <f>申込一覧表!AK107</f>
        <v/>
      </c>
      <c r="C347" t="str">
        <f>申込一覧表!AO107</f>
        <v/>
      </c>
      <c r="D347" t="str">
        <f>申込一覧表!AD107</f>
        <v/>
      </c>
      <c r="E347">
        <v>0</v>
      </c>
      <c r="F347">
        <v>5</v>
      </c>
      <c r="G347" t="str">
        <f>申込一覧表!AT107</f>
        <v>999:99.99</v>
      </c>
    </row>
    <row r="348" spans="1:7" x14ac:dyDescent="0.15">
      <c r="A348" t="str">
        <f>IF(申込一覧表!L108="","",申込一覧表!AA108)</f>
        <v/>
      </c>
      <c r="B348" t="str">
        <f>申込一覧表!AK108</f>
        <v/>
      </c>
      <c r="C348" t="str">
        <f>申込一覧表!AO108</f>
        <v/>
      </c>
      <c r="D348" t="str">
        <f>申込一覧表!AD108</f>
        <v/>
      </c>
      <c r="E348">
        <v>0</v>
      </c>
      <c r="F348">
        <v>5</v>
      </c>
      <c r="G348" t="str">
        <f>申込一覧表!AT108</f>
        <v>999:99.99</v>
      </c>
    </row>
    <row r="349" spans="1:7" x14ac:dyDescent="0.15">
      <c r="A349" t="str">
        <f>IF(申込一覧表!L109="","",申込一覧表!AA109)</f>
        <v/>
      </c>
      <c r="B349" t="str">
        <f>申込一覧表!AK109</f>
        <v/>
      </c>
      <c r="C349" t="str">
        <f>申込一覧表!AO109</f>
        <v/>
      </c>
      <c r="D349" t="str">
        <f>申込一覧表!AD109</f>
        <v/>
      </c>
      <c r="E349">
        <v>0</v>
      </c>
      <c r="F349">
        <v>5</v>
      </c>
      <c r="G349" t="str">
        <f>申込一覧表!AT109</f>
        <v>999:99.99</v>
      </c>
    </row>
    <row r="350" spans="1:7" x14ac:dyDescent="0.15">
      <c r="A350" t="str">
        <f>IF(申込一覧表!L110="","",申込一覧表!AA110)</f>
        <v/>
      </c>
      <c r="B350" t="str">
        <f>申込一覧表!AK110</f>
        <v/>
      </c>
      <c r="C350" t="str">
        <f>申込一覧表!AO110</f>
        <v/>
      </c>
      <c r="D350" t="str">
        <f>申込一覧表!AD110</f>
        <v/>
      </c>
      <c r="E350">
        <v>0</v>
      </c>
      <c r="F350">
        <v>5</v>
      </c>
      <c r="G350" t="str">
        <f>申込一覧表!AT110</f>
        <v>999:99.99</v>
      </c>
    </row>
    <row r="351" spans="1:7" x14ac:dyDescent="0.15">
      <c r="A351" t="str">
        <f>IF(申込一覧表!L111="","",申込一覧表!AA111)</f>
        <v/>
      </c>
      <c r="B351" t="str">
        <f>申込一覧表!AK111</f>
        <v/>
      </c>
      <c r="C351" t="str">
        <f>申込一覧表!AO111</f>
        <v/>
      </c>
      <c r="D351" t="str">
        <f>申込一覧表!AD111</f>
        <v/>
      </c>
      <c r="E351">
        <v>0</v>
      </c>
      <c r="F351">
        <v>5</v>
      </c>
      <c r="G351" t="str">
        <f>申込一覧表!AT111</f>
        <v>999:99.99</v>
      </c>
    </row>
    <row r="352" spans="1:7" x14ac:dyDescent="0.15">
      <c r="A352" t="str">
        <f>IF(申込一覧表!L112="","",申込一覧表!AA112)</f>
        <v/>
      </c>
      <c r="B352" t="str">
        <f>申込一覧表!AK112</f>
        <v/>
      </c>
      <c r="C352" t="str">
        <f>申込一覧表!AO112</f>
        <v/>
      </c>
      <c r="D352" t="str">
        <f>申込一覧表!AD112</f>
        <v/>
      </c>
      <c r="E352">
        <v>0</v>
      </c>
      <c r="F352">
        <v>5</v>
      </c>
      <c r="G352" t="str">
        <f>申込一覧表!AT112</f>
        <v>999:99.99</v>
      </c>
    </row>
    <row r="353" spans="1:7" x14ac:dyDescent="0.15">
      <c r="A353" t="str">
        <f>IF(申込一覧表!L113="","",申込一覧表!AA113)</f>
        <v/>
      </c>
      <c r="B353" t="str">
        <f>申込一覧表!AK113</f>
        <v/>
      </c>
      <c r="C353" t="str">
        <f>申込一覧表!AO113</f>
        <v/>
      </c>
      <c r="D353" t="str">
        <f>申込一覧表!AD113</f>
        <v/>
      </c>
      <c r="E353">
        <v>0</v>
      </c>
      <c r="F353">
        <v>5</v>
      </c>
      <c r="G353" t="str">
        <f>申込一覧表!AT113</f>
        <v>999:99.99</v>
      </c>
    </row>
    <row r="354" spans="1:7" x14ac:dyDescent="0.15">
      <c r="A354" t="str">
        <f>IF(申込一覧表!L114="","",申込一覧表!AA114)</f>
        <v/>
      </c>
      <c r="B354" t="str">
        <f>申込一覧表!AK114</f>
        <v/>
      </c>
      <c r="C354" t="str">
        <f>申込一覧表!AO114</f>
        <v/>
      </c>
      <c r="D354" t="str">
        <f>申込一覧表!AD114</f>
        <v/>
      </c>
      <c r="E354">
        <v>0</v>
      </c>
      <c r="F354">
        <v>5</v>
      </c>
      <c r="G354" t="str">
        <f>申込一覧表!AT114</f>
        <v>999:99.99</v>
      </c>
    </row>
    <row r="355" spans="1:7" x14ac:dyDescent="0.15">
      <c r="A355" t="str">
        <f>IF(申込一覧表!L115="","",申込一覧表!AA115)</f>
        <v/>
      </c>
      <c r="B355" t="str">
        <f>申込一覧表!AK115</f>
        <v/>
      </c>
      <c r="C355" t="str">
        <f>申込一覧表!AO115</f>
        <v/>
      </c>
      <c r="D355" t="str">
        <f>申込一覧表!AD115</f>
        <v/>
      </c>
      <c r="E355">
        <v>0</v>
      </c>
      <c r="F355">
        <v>5</v>
      </c>
      <c r="G355" t="str">
        <f>申込一覧表!AT115</f>
        <v>999:99.99</v>
      </c>
    </row>
    <row r="356" spans="1:7" x14ac:dyDescent="0.15">
      <c r="A356" t="str">
        <f>IF(申込一覧表!L116="","",申込一覧表!AA116)</f>
        <v/>
      </c>
      <c r="B356" t="str">
        <f>申込一覧表!AK116</f>
        <v/>
      </c>
      <c r="C356" t="str">
        <f>申込一覧表!AO116</f>
        <v/>
      </c>
      <c r="D356" t="str">
        <f>申込一覧表!AD116</f>
        <v/>
      </c>
      <c r="E356">
        <v>0</v>
      </c>
      <c r="F356">
        <v>5</v>
      </c>
      <c r="G356" t="str">
        <f>申込一覧表!AT116</f>
        <v>999:99.99</v>
      </c>
    </row>
    <row r="357" spans="1:7" x14ac:dyDescent="0.15">
      <c r="A357" t="str">
        <f>IF(申込一覧表!L117="","",申込一覧表!AA117)</f>
        <v/>
      </c>
      <c r="B357" t="str">
        <f>申込一覧表!AK117</f>
        <v/>
      </c>
      <c r="C357" t="str">
        <f>申込一覧表!AO117</f>
        <v/>
      </c>
      <c r="D357" t="str">
        <f>申込一覧表!AD117</f>
        <v/>
      </c>
      <c r="E357">
        <v>0</v>
      </c>
      <c r="F357">
        <v>5</v>
      </c>
      <c r="G357" t="str">
        <f>申込一覧表!AT117</f>
        <v>999:99.99</v>
      </c>
    </row>
    <row r="358" spans="1:7" x14ac:dyDescent="0.15">
      <c r="A358" t="str">
        <f>IF(申込一覧表!L118="","",申込一覧表!AA118)</f>
        <v/>
      </c>
      <c r="B358" t="str">
        <f>申込一覧表!AK118</f>
        <v/>
      </c>
      <c r="C358" t="str">
        <f>申込一覧表!AO118</f>
        <v/>
      </c>
      <c r="D358" t="str">
        <f>申込一覧表!AD118</f>
        <v/>
      </c>
      <c r="E358">
        <v>0</v>
      </c>
      <c r="F358">
        <v>5</v>
      </c>
      <c r="G358" t="str">
        <f>申込一覧表!AT118</f>
        <v>999:99.99</v>
      </c>
    </row>
    <row r="359" spans="1:7" x14ac:dyDescent="0.15">
      <c r="A359" t="str">
        <f>IF(申込一覧表!L119="","",申込一覧表!AA119)</f>
        <v/>
      </c>
      <c r="B359" t="str">
        <f>申込一覧表!AK119</f>
        <v/>
      </c>
      <c r="C359" t="str">
        <f>申込一覧表!AO119</f>
        <v/>
      </c>
      <c r="D359" t="str">
        <f>申込一覧表!AD119</f>
        <v/>
      </c>
      <c r="E359">
        <v>0</v>
      </c>
      <c r="F359">
        <v>5</v>
      </c>
      <c r="G359" t="str">
        <f>申込一覧表!AT119</f>
        <v>999:99.99</v>
      </c>
    </row>
    <row r="360" spans="1:7" x14ac:dyDescent="0.15">
      <c r="A360" t="str">
        <f>IF(申込一覧表!L120="","",申込一覧表!AA120)</f>
        <v/>
      </c>
      <c r="B360" t="str">
        <f>申込一覧表!AK120</f>
        <v/>
      </c>
      <c r="C360" t="str">
        <f>申込一覧表!AO120</f>
        <v/>
      </c>
      <c r="D360" t="str">
        <f>申込一覧表!AD120</f>
        <v/>
      </c>
      <c r="E360">
        <v>0</v>
      </c>
      <c r="F360">
        <v>5</v>
      </c>
      <c r="G360" t="str">
        <f>申込一覧表!AT120</f>
        <v>999:99.99</v>
      </c>
    </row>
    <row r="361" spans="1:7" x14ac:dyDescent="0.15">
      <c r="A361" t="str">
        <f>IF(申込一覧表!L121="","",申込一覧表!AA121)</f>
        <v/>
      </c>
      <c r="B361" t="str">
        <f>申込一覧表!AK121</f>
        <v/>
      </c>
      <c r="C361" t="str">
        <f>申込一覧表!AO121</f>
        <v/>
      </c>
      <c r="D361" t="str">
        <f>申込一覧表!AD121</f>
        <v/>
      </c>
      <c r="E361">
        <v>0</v>
      </c>
      <c r="F361">
        <v>5</v>
      </c>
      <c r="G361" t="str">
        <f>申込一覧表!AT121</f>
        <v>999:99.99</v>
      </c>
    </row>
    <row r="362" spans="1:7" x14ac:dyDescent="0.15">
      <c r="A362" t="str">
        <f>IF(申込一覧表!L122="","",申込一覧表!AA122)</f>
        <v/>
      </c>
      <c r="B362" t="str">
        <f>申込一覧表!AK122</f>
        <v/>
      </c>
      <c r="C362" t="str">
        <f>申込一覧表!AO122</f>
        <v/>
      </c>
      <c r="D362" t="str">
        <f>申込一覧表!AD122</f>
        <v/>
      </c>
      <c r="E362">
        <v>0</v>
      </c>
      <c r="F362">
        <v>5</v>
      </c>
      <c r="G362" t="str">
        <f>申込一覧表!AT122</f>
        <v>999:99.99</v>
      </c>
    </row>
    <row r="363" spans="1:7" x14ac:dyDescent="0.15">
      <c r="A363" t="str">
        <f>IF(申込一覧表!L123="","",申込一覧表!AA123)</f>
        <v/>
      </c>
      <c r="B363" t="str">
        <f>申込一覧表!AK123</f>
        <v/>
      </c>
      <c r="C363" t="str">
        <f>申込一覧表!AO123</f>
        <v/>
      </c>
      <c r="D363" t="str">
        <f>申込一覧表!AD123</f>
        <v/>
      </c>
      <c r="E363">
        <v>0</v>
      </c>
      <c r="F363">
        <v>5</v>
      </c>
      <c r="G363" t="str">
        <f>申込一覧表!AT123</f>
        <v>999:99.99</v>
      </c>
    </row>
    <row r="364" spans="1:7" x14ac:dyDescent="0.15">
      <c r="A364" t="str">
        <f>IF(申込一覧表!L124="","",申込一覧表!AA124)</f>
        <v/>
      </c>
      <c r="B364" t="str">
        <f>申込一覧表!AK124</f>
        <v/>
      </c>
      <c r="C364" t="str">
        <f>申込一覧表!AO124</f>
        <v/>
      </c>
      <c r="D364" t="str">
        <f>申込一覧表!AD124</f>
        <v/>
      </c>
      <c r="E364">
        <v>0</v>
      </c>
      <c r="F364">
        <v>5</v>
      </c>
      <c r="G364" t="str">
        <f>申込一覧表!AT124</f>
        <v>999:99.99</v>
      </c>
    </row>
    <row r="365" spans="1:7" x14ac:dyDescent="0.15">
      <c r="A365" t="str">
        <f>IF(申込一覧表!L125="","",申込一覧表!AA125)</f>
        <v/>
      </c>
      <c r="B365" t="str">
        <f>申込一覧表!AK125</f>
        <v/>
      </c>
      <c r="C365" t="str">
        <f>申込一覧表!AO125</f>
        <v/>
      </c>
      <c r="D365" t="str">
        <f>申込一覧表!AD125</f>
        <v/>
      </c>
      <c r="E365">
        <v>0</v>
      </c>
      <c r="F365">
        <v>5</v>
      </c>
      <c r="G365" t="str">
        <f>申込一覧表!AT125</f>
        <v>999:99.99</v>
      </c>
    </row>
    <row r="366" spans="1:7" x14ac:dyDescent="0.15">
      <c r="A366" t="str">
        <f>IF(申込一覧表!L126="","",申込一覧表!AA126)</f>
        <v/>
      </c>
      <c r="B366" t="str">
        <f>申込一覧表!AK126</f>
        <v/>
      </c>
      <c r="C366" t="str">
        <f>申込一覧表!AO126</f>
        <v/>
      </c>
      <c r="D366" t="str">
        <f>申込一覧表!AD126</f>
        <v/>
      </c>
      <c r="E366">
        <v>0</v>
      </c>
      <c r="F366">
        <v>5</v>
      </c>
      <c r="G366" t="str">
        <f>申込一覧表!AT126</f>
        <v>999:99.99</v>
      </c>
    </row>
    <row r="367" spans="1:7" x14ac:dyDescent="0.15">
      <c r="A367" s="105" t="str">
        <f>IF(申込一覧表!L127="","",申込一覧表!AA127)</f>
        <v/>
      </c>
      <c r="B367" s="105" t="str">
        <f>申込一覧表!AK127</f>
        <v/>
      </c>
      <c r="C367" s="105" t="str">
        <f>申込一覧表!AO127</f>
        <v/>
      </c>
      <c r="D367" s="105" t="str">
        <f>申込一覧表!AD127</f>
        <v/>
      </c>
      <c r="E367" s="105">
        <v>0</v>
      </c>
      <c r="F367" s="105">
        <v>5</v>
      </c>
      <c r="G367" s="105" t="str">
        <f>申込一覧表!AT127</f>
        <v>999:99.99</v>
      </c>
    </row>
    <row r="368" spans="1:7" x14ac:dyDescent="0.15">
      <c r="A368" t="str">
        <f>IF(申込一覧表!N6="","",申込一覧表!AA6)</f>
        <v/>
      </c>
      <c r="B368" s="26" t="str">
        <f>申込一覧表!AL6</f>
        <v/>
      </c>
      <c r="C368" s="26" t="str">
        <f>申込一覧表!AP6</f>
        <v/>
      </c>
      <c r="D368" s="26" t="str">
        <f>申込一覧表!AD6</f>
        <v/>
      </c>
      <c r="E368">
        <v>0</v>
      </c>
      <c r="F368">
        <v>0</v>
      </c>
      <c r="G368" t="str">
        <f>申込一覧表!AU6</f>
        <v>999:99.99</v>
      </c>
    </row>
    <row r="369" spans="1:7" x14ac:dyDescent="0.15">
      <c r="A369" t="str">
        <f>IF(申込一覧表!N7="","",申込一覧表!AA7)</f>
        <v/>
      </c>
      <c r="B369" t="str">
        <f>申込一覧表!AL7</f>
        <v/>
      </c>
      <c r="C369" t="str">
        <f>申込一覧表!AP7</f>
        <v/>
      </c>
      <c r="D369" t="str">
        <f>申込一覧表!AD7</f>
        <v/>
      </c>
      <c r="E369">
        <v>0</v>
      </c>
      <c r="F369">
        <v>0</v>
      </c>
      <c r="G369" t="str">
        <f>申込一覧表!AU7</f>
        <v>999:99.99</v>
      </c>
    </row>
    <row r="370" spans="1:7" x14ac:dyDescent="0.15">
      <c r="A370" t="str">
        <f>IF(申込一覧表!N8="","",申込一覧表!AA8)</f>
        <v/>
      </c>
      <c r="B370" t="str">
        <f>申込一覧表!AL8</f>
        <v/>
      </c>
      <c r="C370" t="str">
        <f>申込一覧表!AP8</f>
        <v/>
      </c>
      <c r="D370" t="str">
        <f>申込一覧表!AD8</f>
        <v/>
      </c>
      <c r="E370">
        <v>0</v>
      </c>
      <c r="F370">
        <v>0</v>
      </c>
      <c r="G370" t="str">
        <f>申込一覧表!AU8</f>
        <v>999:99.99</v>
      </c>
    </row>
    <row r="371" spans="1:7" x14ac:dyDescent="0.15">
      <c r="A371" t="str">
        <f>IF(申込一覧表!N9="","",申込一覧表!AA9)</f>
        <v/>
      </c>
      <c r="B371" t="str">
        <f>申込一覧表!AL9</f>
        <v/>
      </c>
      <c r="C371" t="str">
        <f>申込一覧表!AP9</f>
        <v/>
      </c>
      <c r="D371" t="str">
        <f>申込一覧表!AD9</f>
        <v/>
      </c>
      <c r="E371">
        <v>0</v>
      </c>
      <c r="F371">
        <v>0</v>
      </c>
      <c r="G371" t="str">
        <f>申込一覧表!AU9</f>
        <v>999:99.99</v>
      </c>
    </row>
    <row r="372" spans="1:7" x14ac:dyDescent="0.15">
      <c r="A372" t="str">
        <f>IF(申込一覧表!N10="","",申込一覧表!AA10)</f>
        <v/>
      </c>
      <c r="B372" t="str">
        <f>申込一覧表!AL10</f>
        <v/>
      </c>
      <c r="C372" t="str">
        <f>申込一覧表!AP10</f>
        <v/>
      </c>
      <c r="D372" t="str">
        <f>申込一覧表!AD10</f>
        <v/>
      </c>
      <c r="E372">
        <v>0</v>
      </c>
      <c r="F372">
        <v>0</v>
      </c>
      <c r="G372" t="str">
        <f>申込一覧表!AU10</f>
        <v>999:99.99</v>
      </c>
    </row>
    <row r="373" spans="1:7" x14ac:dyDescent="0.15">
      <c r="A373" t="str">
        <f>IF(申込一覧表!N11="","",申込一覧表!AA11)</f>
        <v/>
      </c>
      <c r="B373" t="str">
        <f>申込一覧表!AL11</f>
        <v/>
      </c>
      <c r="C373" t="str">
        <f>申込一覧表!AP11</f>
        <v/>
      </c>
      <c r="D373" t="str">
        <f>申込一覧表!AD11</f>
        <v/>
      </c>
      <c r="E373">
        <v>0</v>
      </c>
      <c r="F373">
        <v>0</v>
      </c>
      <c r="G373" t="str">
        <f>申込一覧表!AU11</f>
        <v>999:99.99</v>
      </c>
    </row>
    <row r="374" spans="1:7" x14ac:dyDescent="0.15">
      <c r="A374" t="str">
        <f>IF(申込一覧表!N12="","",申込一覧表!AA12)</f>
        <v/>
      </c>
      <c r="B374" t="str">
        <f>申込一覧表!AL12</f>
        <v/>
      </c>
      <c r="C374" t="str">
        <f>申込一覧表!AP12</f>
        <v/>
      </c>
      <c r="D374" t="str">
        <f>申込一覧表!AD12</f>
        <v/>
      </c>
      <c r="E374">
        <v>0</v>
      </c>
      <c r="F374">
        <v>0</v>
      </c>
      <c r="G374" t="str">
        <f>申込一覧表!AU12</f>
        <v>999:99.99</v>
      </c>
    </row>
    <row r="375" spans="1:7" x14ac:dyDescent="0.15">
      <c r="A375" t="str">
        <f>IF(申込一覧表!N13="","",申込一覧表!AA13)</f>
        <v/>
      </c>
      <c r="B375" t="str">
        <f>申込一覧表!AL13</f>
        <v/>
      </c>
      <c r="C375" t="str">
        <f>申込一覧表!AP13</f>
        <v/>
      </c>
      <c r="D375" t="str">
        <f>申込一覧表!AD13</f>
        <v/>
      </c>
      <c r="E375">
        <v>0</v>
      </c>
      <c r="F375">
        <v>0</v>
      </c>
      <c r="G375" t="str">
        <f>申込一覧表!AU13</f>
        <v>999:99.99</v>
      </c>
    </row>
    <row r="376" spans="1:7" x14ac:dyDescent="0.15">
      <c r="A376" t="str">
        <f>IF(申込一覧表!N14="","",申込一覧表!AA14)</f>
        <v/>
      </c>
      <c r="B376" t="str">
        <f>申込一覧表!AL14</f>
        <v/>
      </c>
      <c r="C376" t="str">
        <f>申込一覧表!AP14</f>
        <v/>
      </c>
      <c r="D376" t="str">
        <f>申込一覧表!AD14</f>
        <v/>
      </c>
      <c r="E376">
        <v>0</v>
      </c>
      <c r="F376">
        <v>0</v>
      </c>
      <c r="G376" t="str">
        <f>申込一覧表!AU14</f>
        <v>999:99.99</v>
      </c>
    </row>
    <row r="377" spans="1:7" x14ac:dyDescent="0.15">
      <c r="A377" t="str">
        <f>IF(申込一覧表!N15="","",申込一覧表!AA15)</f>
        <v/>
      </c>
      <c r="B377" t="str">
        <f>申込一覧表!AL15</f>
        <v/>
      </c>
      <c r="C377" t="str">
        <f>申込一覧表!AP15</f>
        <v/>
      </c>
      <c r="D377" t="str">
        <f>申込一覧表!AD15</f>
        <v/>
      </c>
      <c r="E377">
        <v>0</v>
      </c>
      <c r="F377">
        <v>0</v>
      </c>
      <c r="G377" t="str">
        <f>申込一覧表!AU15</f>
        <v>999:99.99</v>
      </c>
    </row>
    <row r="378" spans="1:7" x14ac:dyDescent="0.15">
      <c r="A378" t="str">
        <f>IF(申込一覧表!N16="","",申込一覧表!AA16)</f>
        <v/>
      </c>
      <c r="B378" t="str">
        <f>申込一覧表!AL16</f>
        <v/>
      </c>
      <c r="C378" t="str">
        <f>申込一覧表!AP16</f>
        <v/>
      </c>
      <c r="D378" t="str">
        <f>申込一覧表!AD16</f>
        <v/>
      </c>
      <c r="E378">
        <v>0</v>
      </c>
      <c r="F378">
        <v>0</v>
      </c>
      <c r="G378" t="str">
        <f>申込一覧表!AU16</f>
        <v>999:99.99</v>
      </c>
    </row>
    <row r="379" spans="1:7" x14ac:dyDescent="0.15">
      <c r="A379" t="str">
        <f>IF(申込一覧表!N17="","",申込一覧表!AA17)</f>
        <v/>
      </c>
      <c r="B379" t="str">
        <f>申込一覧表!AL17</f>
        <v/>
      </c>
      <c r="C379" t="str">
        <f>申込一覧表!AP17</f>
        <v/>
      </c>
      <c r="D379" t="str">
        <f>申込一覧表!AD17</f>
        <v/>
      </c>
      <c r="E379">
        <v>0</v>
      </c>
      <c r="F379">
        <v>0</v>
      </c>
      <c r="G379" t="str">
        <f>申込一覧表!AU17</f>
        <v>999:99.99</v>
      </c>
    </row>
    <row r="380" spans="1:7" x14ac:dyDescent="0.15">
      <c r="A380" t="str">
        <f>IF(申込一覧表!N18="","",申込一覧表!AA18)</f>
        <v/>
      </c>
      <c r="B380" t="str">
        <f>申込一覧表!AL18</f>
        <v/>
      </c>
      <c r="C380" t="str">
        <f>申込一覧表!AP18</f>
        <v/>
      </c>
      <c r="D380" t="str">
        <f>申込一覧表!AD18</f>
        <v/>
      </c>
      <c r="E380">
        <v>0</v>
      </c>
      <c r="F380">
        <v>0</v>
      </c>
      <c r="G380" t="str">
        <f>申込一覧表!AU18</f>
        <v>999:99.99</v>
      </c>
    </row>
    <row r="381" spans="1:7" x14ac:dyDescent="0.15">
      <c r="A381" t="str">
        <f>IF(申込一覧表!N19="","",申込一覧表!AA19)</f>
        <v/>
      </c>
      <c r="B381" t="str">
        <f>申込一覧表!AL19</f>
        <v/>
      </c>
      <c r="C381" t="str">
        <f>申込一覧表!AP19</f>
        <v/>
      </c>
      <c r="D381" t="str">
        <f>申込一覧表!AD19</f>
        <v/>
      </c>
      <c r="E381">
        <v>0</v>
      </c>
      <c r="F381">
        <v>0</v>
      </c>
      <c r="G381" t="str">
        <f>申込一覧表!AU19</f>
        <v>999:99.99</v>
      </c>
    </row>
    <row r="382" spans="1:7" x14ac:dyDescent="0.15">
      <c r="A382" t="str">
        <f>IF(申込一覧表!N20="","",申込一覧表!AA20)</f>
        <v/>
      </c>
      <c r="B382" t="str">
        <f>申込一覧表!AL20</f>
        <v/>
      </c>
      <c r="C382" t="str">
        <f>申込一覧表!AP20</f>
        <v/>
      </c>
      <c r="D382" t="str">
        <f>申込一覧表!AD20</f>
        <v/>
      </c>
      <c r="E382">
        <v>0</v>
      </c>
      <c r="F382">
        <v>0</v>
      </c>
      <c r="G382" t="str">
        <f>申込一覧表!AU20</f>
        <v>999:99.99</v>
      </c>
    </row>
    <row r="383" spans="1:7" x14ac:dyDescent="0.15">
      <c r="A383" t="str">
        <f>IF(申込一覧表!N21="","",申込一覧表!AA21)</f>
        <v/>
      </c>
      <c r="B383" t="str">
        <f>申込一覧表!AL21</f>
        <v/>
      </c>
      <c r="C383" t="str">
        <f>申込一覧表!AP21</f>
        <v/>
      </c>
      <c r="D383" t="str">
        <f>申込一覧表!AD21</f>
        <v/>
      </c>
      <c r="E383">
        <v>0</v>
      </c>
      <c r="F383">
        <v>0</v>
      </c>
      <c r="G383" t="str">
        <f>申込一覧表!AU21</f>
        <v>999:99.99</v>
      </c>
    </row>
    <row r="384" spans="1:7" x14ac:dyDescent="0.15">
      <c r="A384" t="str">
        <f>IF(申込一覧表!N22="","",申込一覧表!AA22)</f>
        <v/>
      </c>
      <c r="B384" t="str">
        <f>申込一覧表!AL22</f>
        <v/>
      </c>
      <c r="C384" t="str">
        <f>申込一覧表!AP22</f>
        <v/>
      </c>
      <c r="D384" t="str">
        <f>申込一覧表!AD22</f>
        <v/>
      </c>
      <c r="E384">
        <v>0</v>
      </c>
      <c r="F384">
        <v>0</v>
      </c>
      <c r="G384" t="str">
        <f>申込一覧表!AU22</f>
        <v>999:99.99</v>
      </c>
    </row>
    <row r="385" spans="1:7" x14ac:dyDescent="0.15">
      <c r="A385" t="str">
        <f>IF(申込一覧表!N23="","",申込一覧表!AA23)</f>
        <v/>
      </c>
      <c r="B385" t="str">
        <f>申込一覧表!AL23</f>
        <v/>
      </c>
      <c r="C385" t="str">
        <f>申込一覧表!AP23</f>
        <v/>
      </c>
      <c r="D385" t="str">
        <f>申込一覧表!AD23</f>
        <v/>
      </c>
      <c r="E385">
        <v>0</v>
      </c>
      <c r="F385">
        <v>0</v>
      </c>
      <c r="G385" t="str">
        <f>申込一覧表!AU23</f>
        <v>999:99.99</v>
      </c>
    </row>
    <row r="386" spans="1:7" x14ac:dyDescent="0.15">
      <c r="A386" t="str">
        <f>IF(申込一覧表!N24="","",申込一覧表!AA24)</f>
        <v/>
      </c>
      <c r="B386" t="str">
        <f>申込一覧表!AL24</f>
        <v/>
      </c>
      <c r="C386" t="str">
        <f>申込一覧表!AP24</f>
        <v/>
      </c>
      <c r="D386" t="str">
        <f>申込一覧表!AD24</f>
        <v/>
      </c>
      <c r="E386">
        <v>0</v>
      </c>
      <c r="F386">
        <v>0</v>
      </c>
      <c r="G386" t="str">
        <f>申込一覧表!AU24</f>
        <v>999:99.99</v>
      </c>
    </row>
    <row r="387" spans="1:7" x14ac:dyDescent="0.15">
      <c r="A387" t="str">
        <f>IF(申込一覧表!N25="","",申込一覧表!AA25)</f>
        <v/>
      </c>
      <c r="B387" t="str">
        <f>申込一覧表!AL25</f>
        <v/>
      </c>
      <c r="C387" t="str">
        <f>申込一覧表!AP25</f>
        <v/>
      </c>
      <c r="D387" t="str">
        <f>申込一覧表!AD25</f>
        <v/>
      </c>
      <c r="E387">
        <v>0</v>
      </c>
      <c r="F387">
        <v>0</v>
      </c>
      <c r="G387" t="str">
        <f>申込一覧表!AU25</f>
        <v>999:99.99</v>
      </c>
    </row>
    <row r="388" spans="1:7" x14ac:dyDescent="0.15">
      <c r="A388" t="str">
        <f>IF(申込一覧表!N26="","",申込一覧表!AA26)</f>
        <v/>
      </c>
      <c r="B388" t="str">
        <f>申込一覧表!AL26</f>
        <v/>
      </c>
      <c r="C388" t="str">
        <f>申込一覧表!AP26</f>
        <v/>
      </c>
      <c r="D388" t="str">
        <f>申込一覧表!AD26</f>
        <v/>
      </c>
      <c r="E388">
        <v>0</v>
      </c>
      <c r="F388">
        <v>0</v>
      </c>
      <c r="G388" t="str">
        <f>申込一覧表!AU26</f>
        <v>999:99.99</v>
      </c>
    </row>
    <row r="389" spans="1:7" x14ac:dyDescent="0.15">
      <c r="A389" t="str">
        <f>IF(申込一覧表!N27="","",申込一覧表!AA27)</f>
        <v/>
      </c>
      <c r="B389" t="str">
        <f>申込一覧表!AL27</f>
        <v/>
      </c>
      <c r="C389" t="str">
        <f>申込一覧表!AP27</f>
        <v/>
      </c>
      <c r="D389" t="str">
        <f>申込一覧表!AD27</f>
        <v/>
      </c>
      <c r="E389">
        <v>0</v>
      </c>
      <c r="F389">
        <v>0</v>
      </c>
      <c r="G389" t="str">
        <f>申込一覧表!AU27</f>
        <v>999:99.99</v>
      </c>
    </row>
    <row r="390" spans="1:7" x14ac:dyDescent="0.15">
      <c r="A390" t="str">
        <f>IF(申込一覧表!N28="","",申込一覧表!AA28)</f>
        <v/>
      </c>
      <c r="B390" t="str">
        <f>申込一覧表!AL28</f>
        <v/>
      </c>
      <c r="C390" t="str">
        <f>申込一覧表!AP28</f>
        <v/>
      </c>
      <c r="D390" t="str">
        <f>申込一覧表!AD28</f>
        <v/>
      </c>
      <c r="E390">
        <v>0</v>
      </c>
      <c r="F390">
        <v>0</v>
      </c>
      <c r="G390" t="str">
        <f>申込一覧表!AU28</f>
        <v>999:99.99</v>
      </c>
    </row>
    <row r="391" spans="1:7" x14ac:dyDescent="0.15">
      <c r="A391" t="str">
        <f>IF(申込一覧表!N29="","",申込一覧表!AA29)</f>
        <v/>
      </c>
      <c r="B391" t="str">
        <f>申込一覧表!AL29</f>
        <v/>
      </c>
      <c r="C391" t="str">
        <f>申込一覧表!AP29</f>
        <v/>
      </c>
      <c r="D391" t="str">
        <f>申込一覧表!AD29</f>
        <v/>
      </c>
      <c r="E391">
        <v>0</v>
      </c>
      <c r="F391">
        <v>0</v>
      </c>
      <c r="G391" t="str">
        <f>申込一覧表!AU29</f>
        <v>999:99.99</v>
      </c>
    </row>
    <row r="392" spans="1:7" x14ac:dyDescent="0.15">
      <c r="A392" t="str">
        <f>IF(申込一覧表!N30="","",申込一覧表!AA30)</f>
        <v/>
      </c>
      <c r="B392" t="str">
        <f>申込一覧表!AL30</f>
        <v/>
      </c>
      <c r="C392" t="str">
        <f>申込一覧表!AP30</f>
        <v/>
      </c>
      <c r="D392" t="str">
        <f>申込一覧表!AD30</f>
        <v/>
      </c>
      <c r="E392">
        <v>0</v>
      </c>
      <c r="F392">
        <v>0</v>
      </c>
      <c r="G392" t="str">
        <f>申込一覧表!AU30</f>
        <v>999:99.99</v>
      </c>
    </row>
    <row r="393" spans="1:7" x14ac:dyDescent="0.15">
      <c r="A393" t="str">
        <f>IF(申込一覧表!N31="","",申込一覧表!AA31)</f>
        <v/>
      </c>
      <c r="B393" t="str">
        <f>申込一覧表!AL31</f>
        <v/>
      </c>
      <c r="C393" t="str">
        <f>申込一覧表!AP31</f>
        <v/>
      </c>
      <c r="D393" t="str">
        <f>申込一覧表!AD31</f>
        <v/>
      </c>
      <c r="E393">
        <v>0</v>
      </c>
      <c r="F393">
        <v>0</v>
      </c>
      <c r="G393" t="str">
        <f>申込一覧表!AU31</f>
        <v>999:99.99</v>
      </c>
    </row>
    <row r="394" spans="1:7" x14ac:dyDescent="0.15">
      <c r="A394" t="str">
        <f>IF(申込一覧表!N32="","",申込一覧表!AA32)</f>
        <v/>
      </c>
      <c r="B394" t="str">
        <f>申込一覧表!AL32</f>
        <v/>
      </c>
      <c r="C394" t="str">
        <f>申込一覧表!AP32</f>
        <v/>
      </c>
      <c r="D394" t="str">
        <f>申込一覧表!AD32</f>
        <v/>
      </c>
      <c r="E394">
        <v>0</v>
      </c>
      <c r="F394">
        <v>0</v>
      </c>
      <c r="G394" t="str">
        <f>申込一覧表!AU32</f>
        <v>999:99.99</v>
      </c>
    </row>
    <row r="395" spans="1:7" x14ac:dyDescent="0.15">
      <c r="A395" t="str">
        <f>IF(申込一覧表!N33="","",申込一覧表!AA33)</f>
        <v/>
      </c>
      <c r="B395" t="str">
        <f>申込一覧表!AL33</f>
        <v/>
      </c>
      <c r="C395" t="str">
        <f>申込一覧表!AP33</f>
        <v/>
      </c>
      <c r="D395" t="str">
        <f>申込一覧表!AD33</f>
        <v/>
      </c>
      <c r="E395">
        <v>0</v>
      </c>
      <c r="F395">
        <v>0</v>
      </c>
      <c r="G395" t="str">
        <f>申込一覧表!AU33</f>
        <v>999:99.99</v>
      </c>
    </row>
    <row r="396" spans="1:7" x14ac:dyDescent="0.15">
      <c r="A396" t="str">
        <f>IF(申込一覧表!N34="","",申込一覧表!AA34)</f>
        <v/>
      </c>
      <c r="B396" t="str">
        <f>申込一覧表!AL34</f>
        <v/>
      </c>
      <c r="C396" t="str">
        <f>申込一覧表!AP34</f>
        <v/>
      </c>
      <c r="D396" t="str">
        <f>申込一覧表!AD34</f>
        <v/>
      </c>
      <c r="E396">
        <v>0</v>
      </c>
      <c r="F396">
        <v>0</v>
      </c>
      <c r="G396" t="str">
        <f>申込一覧表!AU34</f>
        <v>999:99.99</v>
      </c>
    </row>
    <row r="397" spans="1:7" x14ac:dyDescent="0.15">
      <c r="A397" t="str">
        <f>IF(申込一覧表!N35="","",申込一覧表!AA35)</f>
        <v/>
      </c>
      <c r="B397" t="str">
        <f>申込一覧表!AL35</f>
        <v/>
      </c>
      <c r="C397" t="str">
        <f>申込一覧表!AP35</f>
        <v/>
      </c>
      <c r="D397" t="str">
        <f>申込一覧表!AD35</f>
        <v/>
      </c>
      <c r="E397">
        <v>0</v>
      </c>
      <c r="F397">
        <v>0</v>
      </c>
      <c r="G397" t="str">
        <f>申込一覧表!AU35</f>
        <v>999:99.99</v>
      </c>
    </row>
    <row r="398" spans="1:7" x14ac:dyDescent="0.15">
      <c r="A398" t="str">
        <f>IF(申込一覧表!N36="","",申込一覧表!AA36)</f>
        <v/>
      </c>
      <c r="B398" t="str">
        <f>申込一覧表!AL36</f>
        <v/>
      </c>
      <c r="C398" t="str">
        <f>申込一覧表!AP36</f>
        <v/>
      </c>
      <c r="D398" t="str">
        <f>申込一覧表!AD36</f>
        <v/>
      </c>
      <c r="E398">
        <v>0</v>
      </c>
      <c r="F398">
        <v>0</v>
      </c>
      <c r="G398" t="str">
        <f>申込一覧表!AU36</f>
        <v>999:99.99</v>
      </c>
    </row>
    <row r="399" spans="1:7" x14ac:dyDescent="0.15">
      <c r="A399" t="str">
        <f>IF(申込一覧表!N37="","",申込一覧表!AA37)</f>
        <v/>
      </c>
      <c r="B399" t="str">
        <f>申込一覧表!AL37</f>
        <v/>
      </c>
      <c r="C399" t="str">
        <f>申込一覧表!AP37</f>
        <v/>
      </c>
      <c r="D399" t="str">
        <f>申込一覧表!AD37</f>
        <v/>
      </c>
      <c r="E399">
        <v>0</v>
      </c>
      <c r="F399">
        <v>0</v>
      </c>
      <c r="G399" t="str">
        <f>申込一覧表!AU37</f>
        <v>999:99.99</v>
      </c>
    </row>
    <row r="400" spans="1:7" x14ac:dyDescent="0.15">
      <c r="A400" t="str">
        <f>IF(申込一覧表!N38="","",申込一覧表!AA38)</f>
        <v/>
      </c>
      <c r="B400" t="str">
        <f>申込一覧表!AL38</f>
        <v/>
      </c>
      <c r="C400" t="str">
        <f>申込一覧表!AP38</f>
        <v/>
      </c>
      <c r="D400" t="str">
        <f>申込一覧表!AD38</f>
        <v/>
      </c>
      <c r="E400">
        <v>0</v>
      </c>
      <c r="F400">
        <v>0</v>
      </c>
      <c r="G400" t="str">
        <f>申込一覧表!AU38</f>
        <v>999:99.99</v>
      </c>
    </row>
    <row r="401" spans="1:7" x14ac:dyDescent="0.15">
      <c r="A401" t="str">
        <f>IF(申込一覧表!N39="","",申込一覧表!AA39)</f>
        <v/>
      </c>
      <c r="B401" t="str">
        <f>申込一覧表!AL39</f>
        <v/>
      </c>
      <c r="C401" t="str">
        <f>申込一覧表!AP39</f>
        <v/>
      </c>
      <c r="D401" t="str">
        <f>申込一覧表!AD39</f>
        <v/>
      </c>
      <c r="E401">
        <v>0</v>
      </c>
      <c r="F401">
        <v>0</v>
      </c>
      <c r="G401" t="str">
        <f>申込一覧表!AU39</f>
        <v>999:99.99</v>
      </c>
    </row>
    <row r="402" spans="1:7" x14ac:dyDescent="0.15">
      <c r="A402" t="str">
        <f>IF(申込一覧表!N40="","",申込一覧表!AA40)</f>
        <v/>
      </c>
      <c r="B402" t="str">
        <f>申込一覧表!AL40</f>
        <v/>
      </c>
      <c r="C402" t="str">
        <f>申込一覧表!AP40</f>
        <v/>
      </c>
      <c r="D402" t="str">
        <f>申込一覧表!AD40</f>
        <v/>
      </c>
      <c r="E402">
        <v>0</v>
      </c>
      <c r="F402">
        <v>0</v>
      </c>
      <c r="G402" t="str">
        <f>申込一覧表!AU40</f>
        <v>999:99.99</v>
      </c>
    </row>
    <row r="403" spans="1:7" x14ac:dyDescent="0.15">
      <c r="A403" t="str">
        <f>IF(申込一覧表!N41="","",申込一覧表!AA41)</f>
        <v/>
      </c>
      <c r="B403" t="str">
        <f>申込一覧表!AL41</f>
        <v/>
      </c>
      <c r="C403" t="str">
        <f>申込一覧表!AP41</f>
        <v/>
      </c>
      <c r="D403" t="str">
        <f>申込一覧表!AD41</f>
        <v/>
      </c>
      <c r="E403">
        <v>0</v>
      </c>
      <c r="F403">
        <v>0</v>
      </c>
      <c r="G403" t="str">
        <f>申込一覧表!AU41</f>
        <v>999:99.99</v>
      </c>
    </row>
    <row r="404" spans="1:7" x14ac:dyDescent="0.15">
      <c r="A404" t="str">
        <f>IF(申込一覧表!N42="","",申込一覧表!AA42)</f>
        <v/>
      </c>
      <c r="B404" t="str">
        <f>申込一覧表!AL42</f>
        <v/>
      </c>
      <c r="C404" t="str">
        <f>申込一覧表!AP42</f>
        <v/>
      </c>
      <c r="D404" t="str">
        <f>申込一覧表!AD42</f>
        <v/>
      </c>
      <c r="E404">
        <v>0</v>
      </c>
      <c r="F404">
        <v>0</v>
      </c>
      <c r="G404" t="str">
        <f>申込一覧表!AU42</f>
        <v>999:99.99</v>
      </c>
    </row>
    <row r="405" spans="1:7" x14ac:dyDescent="0.15">
      <c r="A405" t="str">
        <f>IF(申込一覧表!N43="","",申込一覧表!AA43)</f>
        <v/>
      </c>
      <c r="B405" t="str">
        <f>申込一覧表!AL43</f>
        <v/>
      </c>
      <c r="C405" t="str">
        <f>申込一覧表!AP43</f>
        <v/>
      </c>
      <c r="D405" t="str">
        <f>申込一覧表!AD43</f>
        <v/>
      </c>
      <c r="E405">
        <v>0</v>
      </c>
      <c r="F405">
        <v>0</v>
      </c>
      <c r="G405" t="str">
        <f>申込一覧表!AU43</f>
        <v>999:99.99</v>
      </c>
    </row>
    <row r="406" spans="1:7" x14ac:dyDescent="0.15">
      <c r="A406" t="str">
        <f>IF(申込一覧表!N44="","",申込一覧表!AA44)</f>
        <v/>
      </c>
      <c r="B406" t="str">
        <f>申込一覧表!AL44</f>
        <v/>
      </c>
      <c r="C406" t="str">
        <f>申込一覧表!AP44</f>
        <v/>
      </c>
      <c r="D406" t="str">
        <f>申込一覧表!AD44</f>
        <v/>
      </c>
      <c r="E406">
        <v>0</v>
      </c>
      <c r="F406">
        <v>0</v>
      </c>
      <c r="G406" t="str">
        <f>申込一覧表!AU44</f>
        <v>999:99.99</v>
      </c>
    </row>
    <row r="407" spans="1:7" x14ac:dyDescent="0.15">
      <c r="A407" t="str">
        <f>IF(申込一覧表!N45="","",申込一覧表!AA45)</f>
        <v/>
      </c>
      <c r="B407" t="str">
        <f>申込一覧表!AL45</f>
        <v/>
      </c>
      <c r="C407" t="str">
        <f>申込一覧表!AP45</f>
        <v/>
      </c>
      <c r="D407" t="str">
        <f>申込一覧表!AD45</f>
        <v/>
      </c>
      <c r="E407">
        <v>0</v>
      </c>
      <c r="F407">
        <v>0</v>
      </c>
      <c r="G407" t="str">
        <f>申込一覧表!AU45</f>
        <v>999:99.99</v>
      </c>
    </row>
    <row r="408" spans="1:7" x14ac:dyDescent="0.15">
      <c r="A408" t="str">
        <f>IF(申込一覧表!N46="","",申込一覧表!AA46)</f>
        <v/>
      </c>
      <c r="B408" t="str">
        <f>申込一覧表!AL46</f>
        <v/>
      </c>
      <c r="C408" t="str">
        <f>申込一覧表!AP46</f>
        <v/>
      </c>
      <c r="D408" t="str">
        <f>申込一覧表!AD46</f>
        <v/>
      </c>
      <c r="E408">
        <v>0</v>
      </c>
      <c r="F408">
        <v>0</v>
      </c>
      <c r="G408" t="str">
        <f>申込一覧表!AU46</f>
        <v>999:99.99</v>
      </c>
    </row>
    <row r="409" spans="1:7" x14ac:dyDescent="0.15">
      <c r="A409" t="str">
        <f>IF(申込一覧表!N47="","",申込一覧表!AA47)</f>
        <v/>
      </c>
      <c r="B409" t="str">
        <f>申込一覧表!AL47</f>
        <v/>
      </c>
      <c r="C409" t="str">
        <f>申込一覧表!AP47</f>
        <v/>
      </c>
      <c r="D409" t="str">
        <f>申込一覧表!AD47</f>
        <v/>
      </c>
      <c r="E409">
        <v>0</v>
      </c>
      <c r="F409">
        <v>0</v>
      </c>
      <c r="G409" t="str">
        <f>申込一覧表!AU47</f>
        <v>999:99.99</v>
      </c>
    </row>
    <row r="410" spans="1:7" x14ac:dyDescent="0.15">
      <c r="A410" t="str">
        <f>IF(申込一覧表!N48="","",申込一覧表!AA48)</f>
        <v/>
      </c>
      <c r="B410" t="str">
        <f>申込一覧表!AL48</f>
        <v/>
      </c>
      <c r="C410" t="str">
        <f>申込一覧表!AP48</f>
        <v/>
      </c>
      <c r="D410" t="str">
        <f>申込一覧表!AD48</f>
        <v/>
      </c>
      <c r="E410">
        <v>0</v>
      </c>
      <c r="F410">
        <v>0</v>
      </c>
      <c r="G410" t="str">
        <f>申込一覧表!AU48</f>
        <v>999:99.99</v>
      </c>
    </row>
    <row r="411" spans="1:7" x14ac:dyDescent="0.15">
      <c r="A411" t="str">
        <f>IF(申込一覧表!N49="","",申込一覧表!AA49)</f>
        <v/>
      </c>
      <c r="B411" t="str">
        <f>申込一覧表!AL49</f>
        <v/>
      </c>
      <c r="C411" t="str">
        <f>申込一覧表!AP49</f>
        <v/>
      </c>
      <c r="D411" t="str">
        <f>申込一覧表!AD49</f>
        <v/>
      </c>
      <c r="E411">
        <v>0</v>
      </c>
      <c r="F411">
        <v>0</v>
      </c>
      <c r="G411" t="str">
        <f>申込一覧表!AU49</f>
        <v>999:99.99</v>
      </c>
    </row>
    <row r="412" spans="1:7" x14ac:dyDescent="0.15">
      <c r="A412" t="str">
        <f>IF(申込一覧表!N50="","",申込一覧表!AA50)</f>
        <v/>
      </c>
      <c r="B412" t="str">
        <f>申込一覧表!AL50</f>
        <v/>
      </c>
      <c r="C412" t="str">
        <f>申込一覧表!AP50</f>
        <v/>
      </c>
      <c r="D412" t="str">
        <f>申込一覧表!AD50</f>
        <v/>
      </c>
      <c r="E412">
        <v>0</v>
      </c>
      <c r="F412">
        <v>0</v>
      </c>
      <c r="G412" t="str">
        <f>申込一覧表!AU50</f>
        <v>999:99.99</v>
      </c>
    </row>
    <row r="413" spans="1:7" x14ac:dyDescent="0.15">
      <c r="A413" t="str">
        <f>IF(申込一覧表!N51="","",申込一覧表!AA51)</f>
        <v/>
      </c>
      <c r="B413" t="str">
        <f>申込一覧表!AL51</f>
        <v/>
      </c>
      <c r="C413" t="str">
        <f>申込一覧表!AP51</f>
        <v/>
      </c>
      <c r="D413" t="str">
        <f>申込一覧表!AD51</f>
        <v/>
      </c>
      <c r="E413">
        <v>0</v>
      </c>
      <c r="F413">
        <v>0</v>
      </c>
      <c r="G413" t="str">
        <f>申込一覧表!AU51</f>
        <v>999:99.99</v>
      </c>
    </row>
    <row r="414" spans="1:7" x14ac:dyDescent="0.15">
      <c r="A414" t="str">
        <f>IF(申込一覧表!N52="","",申込一覧表!AA52)</f>
        <v/>
      </c>
      <c r="B414" t="str">
        <f>申込一覧表!AL52</f>
        <v/>
      </c>
      <c r="C414" t="str">
        <f>申込一覧表!AP52</f>
        <v/>
      </c>
      <c r="D414" t="str">
        <f>申込一覧表!AD52</f>
        <v/>
      </c>
      <c r="E414">
        <v>0</v>
      </c>
      <c r="F414">
        <v>0</v>
      </c>
      <c r="G414" t="str">
        <f>申込一覧表!AU52</f>
        <v>999:99.99</v>
      </c>
    </row>
    <row r="415" spans="1:7" x14ac:dyDescent="0.15">
      <c r="A415" t="str">
        <f>IF(申込一覧表!N53="","",申込一覧表!AA53)</f>
        <v/>
      </c>
      <c r="B415" t="str">
        <f>申込一覧表!AL53</f>
        <v/>
      </c>
      <c r="C415" t="str">
        <f>申込一覧表!AP53</f>
        <v/>
      </c>
      <c r="D415" t="str">
        <f>申込一覧表!AD53</f>
        <v/>
      </c>
      <c r="E415">
        <v>0</v>
      </c>
      <c r="F415">
        <v>0</v>
      </c>
      <c r="G415" t="str">
        <f>申込一覧表!AU53</f>
        <v>999:99.99</v>
      </c>
    </row>
    <row r="416" spans="1:7" x14ac:dyDescent="0.15">
      <c r="A416" t="str">
        <f>IF(申込一覧表!N54="","",申込一覧表!AA54)</f>
        <v/>
      </c>
      <c r="B416" t="str">
        <f>申込一覧表!AL54</f>
        <v/>
      </c>
      <c r="C416" t="str">
        <f>申込一覧表!AP54</f>
        <v/>
      </c>
      <c r="D416" t="str">
        <f>申込一覧表!AD54</f>
        <v/>
      </c>
      <c r="E416">
        <v>0</v>
      </c>
      <c r="F416">
        <v>0</v>
      </c>
      <c r="G416" t="str">
        <f>申込一覧表!AU54</f>
        <v>999:99.99</v>
      </c>
    </row>
    <row r="417" spans="1:7" x14ac:dyDescent="0.15">
      <c r="A417" t="str">
        <f>IF(申込一覧表!N55="","",申込一覧表!AA55)</f>
        <v/>
      </c>
      <c r="B417" t="str">
        <f>申込一覧表!AL55</f>
        <v/>
      </c>
      <c r="C417" t="str">
        <f>申込一覧表!AP55</f>
        <v/>
      </c>
      <c r="D417" t="str">
        <f>申込一覧表!AD55</f>
        <v/>
      </c>
      <c r="E417">
        <v>0</v>
      </c>
      <c r="F417">
        <v>0</v>
      </c>
      <c r="G417" t="str">
        <f>申込一覧表!AU55</f>
        <v>999:99.99</v>
      </c>
    </row>
    <row r="418" spans="1:7" x14ac:dyDescent="0.15">
      <c r="A418" t="str">
        <f>IF(申込一覧表!N56="","",申込一覧表!AA56)</f>
        <v/>
      </c>
      <c r="B418" t="str">
        <f>申込一覧表!AL56</f>
        <v/>
      </c>
      <c r="C418" t="str">
        <f>申込一覧表!AP56</f>
        <v/>
      </c>
      <c r="D418" t="str">
        <f>申込一覧表!AD56</f>
        <v/>
      </c>
      <c r="E418">
        <v>0</v>
      </c>
      <c r="F418">
        <v>0</v>
      </c>
      <c r="G418" t="str">
        <f>申込一覧表!AU56</f>
        <v>999:99.99</v>
      </c>
    </row>
    <row r="419" spans="1:7" x14ac:dyDescent="0.15">
      <c r="A419" t="str">
        <f>IF(申込一覧表!N57="","",申込一覧表!AA57)</f>
        <v/>
      </c>
      <c r="B419" t="str">
        <f>申込一覧表!AL57</f>
        <v/>
      </c>
      <c r="C419" t="str">
        <f>申込一覧表!AP57</f>
        <v/>
      </c>
      <c r="D419" t="str">
        <f>申込一覧表!AD57</f>
        <v/>
      </c>
      <c r="E419">
        <v>0</v>
      </c>
      <c r="F419">
        <v>0</v>
      </c>
      <c r="G419" t="str">
        <f>申込一覧表!AU57</f>
        <v>999:99.99</v>
      </c>
    </row>
    <row r="420" spans="1:7" x14ac:dyDescent="0.15">
      <c r="A420" t="str">
        <f>IF(申込一覧表!N58="","",申込一覧表!AA58)</f>
        <v/>
      </c>
      <c r="B420" t="str">
        <f>申込一覧表!AL58</f>
        <v/>
      </c>
      <c r="C420" t="str">
        <f>申込一覧表!AP58</f>
        <v/>
      </c>
      <c r="D420" t="str">
        <f>申込一覧表!AD58</f>
        <v/>
      </c>
      <c r="E420">
        <v>0</v>
      </c>
      <c r="F420">
        <v>0</v>
      </c>
      <c r="G420" t="str">
        <f>申込一覧表!AU58</f>
        <v>999:99.99</v>
      </c>
    </row>
    <row r="421" spans="1:7" x14ac:dyDescent="0.15">
      <c r="A421" t="str">
        <f>IF(申込一覧表!N59="","",申込一覧表!AA59)</f>
        <v/>
      </c>
      <c r="B421" t="str">
        <f>申込一覧表!AL59</f>
        <v/>
      </c>
      <c r="C421" t="str">
        <f>申込一覧表!AP59</f>
        <v/>
      </c>
      <c r="D421" t="str">
        <f>申込一覧表!AD59</f>
        <v/>
      </c>
      <c r="E421">
        <v>0</v>
      </c>
      <c r="F421">
        <v>0</v>
      </c>
      <c r="G421" t="str">
        <f>申込一覧表!AU59</f>
        <v>999:99.99</v>
      </c>
    </row>
    <row r="422" spans="1:7" x14ac:dyDescent="0.15">
      <c r="A422" t="str">
        <f>IF(申込一覧表!N60="","",申込一覧表!AA60)</f>
        <v/>
      </c>
      <c r="B422" t="str">
        <f>申込一覧表!AL60</f>
        <v/>
      </c>
      <c r="C422" t="str">
        <f>申込一覧表!AP60</f>
        <v/>
      </c>
      <c r="D422" t="str">
        <f>申込一覧表!AD60</f>
        <v/>
      </c>
      <c r="E422">
        <v>0</v>
      </c>
      <c r="F422">
        <v>0</v>
      </c>
      <c r="G422" t="str">
        <f>申込一覧表!AU60</f>
        <v>999:99.99</v>
      </c>
    </row>
    <row r="423" spans="1:7" x14ac:dyDescent="0.15">
      <c r="A423" t="str">
        <f>IF(申込一覧表!N61="","",申込一覧表!AA61)</f>
        <v/>
      </c>
      <c r="B423" t="str">
        <f>申込一覧表!AL61</f>
        <v/>
      </c>
      <c r="C423" t="str">
        <f>申込一覧表!AP61</f>
        <v/>
      </c>
      <c r="D423" t="str">
        <f>申込一覧表!AD61</f>
        <v/>
      </c>
      <c r="E423">
        <v>0</v>
      </c>
      <c r="F423">
        <v>0</v>
      </c>
      <c r="G423" t="str">
        <f>申込一覧表!AU61</f>
        <v>999:99.99</v>
      </c>
    </row>
    <row r="424" spans="1:7" x14ac:dyDescent="0.15">
      <c r="A424" t="str">
        <f>IF(申込一覧表!N62="","",申込一覧表!AA62)</f>
        <v/>
      </c>
      <c r="B424" t="str">
        <f>申込一覧表!AL62</f>
        <v/>
      </c>
      <c r="C424" t="str">
        <f>申込一覧表!AP62</f>
        <v/>
      </c>
      <c r="D424" t="str">
        <f>申込一覧表!AD62</f>
        <v/>
      </c>
      <c r="E424">
        <v>0</v>
      </c>
      <c r="F424">
        <v>0</v>
      </c>
      <c r="G424" t="str">
        <f>申込一覧表!AU62</f>
        <v>999:99.99</v>
      </c>
    </row>
    <row r="425" spans="1:7" x14ac:dyDescent="0.15">
      <c r="A425" t="str">
        <f>IF(申込一覧表!N63="","",申込一覧表!AA63)</f>
        <v/>
      </c>
      <c r="B425" t="str">
        <f>申込一覧表!AL63</f>
        <v/>
      </c>
      <c r="C425" t="str">
        <f>申込一覧表!AP63</f>
        <v/>
      </c>
      <c r="D425" t="str">
        <f>申込一覧表!AD63</f>
        <v/>
      </c>
      <c r="E425">
        <v>0</v>
      </c>
      <c r="F425">
        <v>0</v>
      </c>
      <c r="G425" t="str">
        <f>申込一覧表!AU63</f>
        <v>999:99.99</v>
      </c>
    </row>
    <row r="426" spans="1:7" x14ac:dyDescent="0.15">
      <c r="A426" t="str">
        <f>IF(申込一覧表!N64="","",申込一覧表!AA64)</f>
        <v/>
      </c>
      <c r="B426" t="str">
        <f>申込一覧表!AL64</f>
        <v/>
      </c>
      <c r="C426" t="str">
        <f>申込一覧表!AP64</f>
        <v/>
      </c>
      <c r="D426" t="str">
        <f>申込一覧表!AD64</f>
        <v/>
      </c>
      <c r="E426">
        <v>0</v>
      </c>
      <c r="F426">
        <v>0</v>
      </c>
      <c r="G426" t="str">
        <f>申込一覧表!AU64</f>
        <v>999:99.99</v>
      </c>
    </row>
    <row r="427" spans="1:7" x14ac:dyDescent="0.15">
      <c r="A427" s="105" t="str">
        <f>IF(申込一覧表!N65="","",申込一覧表!AA65)</f>
        <v/>
      </c>
      <c r="B427" s="105" t="str">
        <f>申込一覧表!AL65</f>
        <v/>
      </c>
      <c r="C427" s="105" t="str">
        <f>申込一覧表!AP65</f>
        <v/>
      </c>
      <c r="D427" s="105" t="str">
        <f>申込一覧表!AD65</f>
        <v/>
      </c>
      <c r="E427" s="105">
        <v>0</v>
      </c>
      <c r="F427" s="105">
        <v>0</v>
      </c>
      <c r="G427" s="105" t="str">
        <f>申込一覧表!AU65</f>
        <v>999:99.99</v>
      </c>
    </row>
    <row r="429" spans="1:7" x14ac:dyDescent="0.15">
      <c r="A429" s="105"/>
      <c r="B429" s="105"/>
      <c r="C429" s="105"/>
      <c r="D429" s="105"/>
      <c r="E429" s="105"/>
      <c r="F429" s="105"/>
      <c r="G429" s="105"/>
    </row>
    <row r="430" spans="1:7" x14ac:dyDescent="0.15">
      <c r="A430" t="str">
        <f>IF(申込一覧表!N68="","",申込一覧表!AA68)</f>
        <v/>
      </c>
      <c r="B430" t="str">
        <f>申込一覧表!AL68</f>
        <v/>
      </c>
      <c r="C430" t="str">
        <f>申込一覧表!AP68</f>
        <v/>
      </c>
      <c r="D430" t="str">
        <f>申込一覧表!AD68</f>
        <v/>
      </c>
      <c r="E430">
        <v>0</v>
      </c>
      <c r="F430">
        <v>5</v>
      </c>
      <c r="G430" t="str">
        <f>申込一覧表!AU68</f>
        <v>999:99.99</v>
      </c>
    </row>
    <row r="431" spans="1:7" x14ac:dyDescent="0.15">
      <c r="A431" t="str">
        <f>IF(申込一覧表!N69="","",申込一覧表!AA69)</f>
        <v/>
      </c>
      <c r="B431" t="str">
        <f>申込一覧表!AL69</f>
        <v/>
      </c>
      <c r="C431" t="str">
        <f>申込一覧表!AP69</f>
        <v/>
      </c>
      <c r="D431" t="str">
        <f>申込一覧表!AD69</f>
        <v/>
      </c>
      <c r="E431">
        <v>0</v>
      </c>
      <c r="F431">
        <v>5</v>
      </c>
      <c r="G431" t="str">
        <f>申込一覧表!AU69</f>
        <v>999:99.99</v>
      </c>
    </row>
    <row r="432" spans="1:7" x14ac:dyDescent="0.15">
      <c r="A432" t="str">
        <f>IF(申込一覧表!N70="","",申込一覧表!AA70)</f>
        <v/>
      </c>
      <c r="B432" t="str">
        <f>申込一覧表!AL70</f>
        <v/>
      </c>
      <c r="C432" t="str">
        <f>申込一覧表!AP70</f>
        <v/>
      </c>
      <c r="D432" t="str">
        <f>申込一覧表!AD70</f>
        <v/>
      </c>
      <c r="E432">
        <v>0</v>
      </c>
      <c r="F432">
        <v>5</v>
      </c>
      <c r="G432" t="str">
        <f>申込一覧表!AU70</f>
        <v>999:99.99</v>
      </c>
    </row>
    <row r="433" spans="1:7" x14ac:dyDescent="0.15">
      <c r="A433" t="str">
        <f>IF(申込一覧表!N71="","",申込一覧表!AA71)</f>
        <v/>
      </c>
      <c r="B433" t="str">
        <f>申込一覧表!AL71</f>
        <v/>
      </c>
      <c r="C433" t="str">
        <f>申込一覧表!AP71</f>
        <v/>
      </c>
      <c r="D433" t="str">
        <f>申込一覧表!AD71</f>
        <v/>
      </c>
      <c r="E433">
        <v>0</v>
      </c>
      <c r="F433">
        <v>5</v>
      </c>
      <c r="G433" t="str">
        <f>申込一覧表!AU71</f>
        <v>999:99.99</v>
      </c>
    </row>
    <row r="434" spans="1:7" x14ac:dyDescent="0.15">
      <c r="A434" t="str">
        <f>IF(申込一覧表!N72="","",申込一覧表!AA72)</f>
        <v/>
      </c>
      <c r="B434" t="str">
        <f>申込一覧表!AL72</f>
        <v/>
      </c>
      <c r="C434" t="str">
        <f>申込一覧表!AP72</f>
        <v/>
      </c>
      <c r="D434" t="str">
        <f>申込一覧表!AD72</f>
        <v/>
      </c>
      <c r="E434">
        <v>0</v>
      </c>
      <c r="F434">
        <v>5</v>
      </c>
      <c r="G434" t="str">
        <f>申込一覧表!AU72</f>
        <v>999:99.99</v>
      </c>
    </row>
    <row r="435" spans="1:7" x14ac:dyDescent="0.15">
      <c r="A435" t="str">
        <f>IF(申込一覧表!N73="","",申込一覧表!AA73)</f>
        <v/>
      </c>
      <c r="B435" t="str">
        <f>申込一覧表!AL73</f>
        <v/>
      </c>
      <c r="C435" t="str">
        <f>申込一覧表!AP73</f>
        <v/>
      </c>
      <c r="D435" t="str">
        <f>申込一覧表!AD73</f>
        <v/>
      </c>
      <c r="E435">
        <v>0</v>
      </c>
      <c r="F435">
        <v>5</v>
      </c>
      <c r="G435" t="str">
        <f>申込一覧表!AU73</f>
        <v>999:99.99</v>
      </c>
    </row>
    <row r="436" spans="1:7" x14ac:dyDescent="0.15">
      <c r="A436" t="str">
        <f>IF(申込一覧表!N74="","",申込一覧表!AA74)</f>
        <v/>
      </c>
      <c r="B436" t="str">
        <f>申込一覧表!AL74</f>
        <v/>
      </c>
      <c r="C436" t="str">
        <f>申込一覧表!AP74</f>
        <v/>
      </c>
      <c r="D436" t="str">
        <f>申込一覧表!AD74</f>
        <v/>
      </c>
      <c r="E436">
        <v>0</v>
      </c>
      <c r="F436">
        <v>5</v>
      </c>
      <c r="G436" t="str">
        <f>申込一覧表!AU74</f>
        <v>999:99.99</v>
      </c>
    </row>
    <row r="437" spans="1:7" x14ac:dyDescent="0.15">
      <c r="A437" t="str">
        <f>IF(申込一覧表!N75="","",申込一覧表!AA75)</f>
        <v/>
      </c>
      <c r="B437" t="str">
        <f>申込一覧表!AL75</f>
        <v/>
      </c>
      <c r="C437" t="str">
        <f>申込一覧表!AP75</f>
        <v/>
      </c>
      <c r="D437" t="str">
        <f>申込一覧表!AD75</f>
        <v/>
      </c>
      <c r="E437">
        <v>0</v>
      </c>
      <c r="F437">
        <v>5</v>
      </c>
      <c r="G437" t="str">
        <f>申込一覧表!AU75</f>
        <v>999:99.99</v>
      </c>
    </row>
    <row r="438" spans="1:7" x14ac:dyDescent="0.15">
      <c r="A438" t="str">
        <f>IF(申込一覧表!N76="","",申込一覧表!AA76)</f>
        <v/>
      </c>
      <c r="B438" t="str">
        <f>申込一覧表!AL76</f>
        <v/>
      </c>
      <c r="C438" t="str">
        <f>申込一覧表!AP76</f>
        <v/>
      </c>
      <c r="D438" t="str">
        <f>申込一覧表!AD76</f>
        <v/>
      </c>
      <c r="E438">
        <v>0</v>
      </c>
      <c r="F438">
        <v>5</v>
      </c>
      <c r="G438" t="str">
        <f>申込一覧表!AU76</f>
        <v>999:99.99</v>
      </c>
    </row>
    <row r="439" spans="1:7" x14ac:dyDescent="0.15">
      <c r="A439" t="str">
        <f>IF(申込一覧表!N77="","",申込一覧表!AA77)</f>
        <v/>
      </c>
      <c r="B439" t="str">
        <f>申込一覧表!AL77</f>
        <v/>
      </c>
      <c r="C439" t="str">
        <f>申込一覧表!AP77</f>
        <v/>
      </c>
      <c r="D439" t="str">
        <f>申込一覧表!AD77</f>
        <v/>
      </c>
      <c r="E439">
        <v>0</v>
      </c>
      <c r="F439">
        <v>5</v>
      </c>
      <c r="G439" t="str">
        <f>申込一覧表!AU77</f>
        <v>999:99.99</v>
      </c>
    </row>
    <row r="440" spans="1:7" x14ac:dyDescent="0.15">
      <c r="A440" t="str">
        <f>IF(申込一覧表!N78="","",申込一覧表!AA78)</f>
        <v/>
      </c>
      <c r="B440" t="str">
        <f>申込一覧表!AL78</f>
        <v/>
      </c>
      <c r="C440" t="str">
        <f>申込一覧表!AP78</f>
        <v/>
      </c>
      <c r="D440" t="str">
        <f>申込一覧表!AD78</f>
        <v/>
      </c>
      <c r="E440">
        <v>0</v>
      </c>
      <c r="F440">
        <v>5</v>
      </c>
      <c r="G440" t="str">
        <f>申込一覧表!AU78</f>
        <v>999:99.99</v>
      </c>
    </row>
    <row r="441" spans="1:7" x14ac:dyDescent="0.15">
      <c r="A441" t="str">
        <f>IF(申込一覧表!N79="","",申込一覧表!AA79)</f>
        <v/>
      </c>
      <c r="B441" t="str">
        <f>申込一覧表!AL79</f>
        <v/>
      </c>
      <c r="C441" t="str">
        <f>申込一覧表!AP79</f>
        <v/>
      </c>
      <c r="D441" t="str">
        <f>申込一覧表!AD79</f>
        <v/>
      </c>
      <c r="E441">
        <v>0</v>
      </c>
      <c r="F441">
        <v>5</v>
      </c>
      <c r="G441" t="str">
        <f>申込一覧表!AU79</f>
        <v>999:99.99</v>
      </c>
    </row>
    <row r="442" spans="1:7" x14ac:dyDescent="0.15">
      <c r="A442" t="str">
        <f>IF(申込一覧表!N80="","",申込一覧表!AA80)</f>
        <v/>
      </c>
      <c r="B442" t="str">
        <f>申込一覧表!AL80</f>
        <v/>
      </c>
      <c r="C442" t="str">
        <f>申込一覧表!AP80</f>
        <v/>
      </c>
      <c r="D442" t="str">
        <f>申込一覧表!AD80</f>
        <v/>
      </c>
      <c r="E442">
        <v>0</v>
      </c>
      <c r="F442">
        <v>5</v>
      </c>
      <c r="G442" t="str">
        <f>申込一覧表!AU80</f>
        <v>999:99.99</v>
      </c>
    </row>
    <row r="443" spans="1:7" x14ac:dyDescent="0.15">
      <c r="A443" t="str">
        <f>IF(申込一覧表!N81="","",申込一覧表!AA81)</f>
        <v/>
      </c>
      <c r="B443" t="str">
        <f>申込一覧表!AL81</f>
        <v/>
      </c>
      <c r="C443" t="str">
        <f>申込一覧表!AP81</f>
        <v/>
      </c>
      <c r="D443" t="str">
        <f>申込一覧表!AD81</f>
        <v/>
      </c>
      <c r="E443">
        <v>0</v>
      </c>
      <c r="F443">
        <v>5</v>
      </c>
      <c r="G443" t="str">
        <f>申込一覧表!AU81</f>
        <v>999:99.99</v>
      </c>
    </row>
    <row r="444" spans="1:7" x14ac:dyDescent="0.15">
      <c r="A444" t="str">
        <f>IF(申込一覧表!N82="","",申込一覧表!AA82)</f>
        <v/>
      </c>
      <c r="B444" t="str">
        <f>申込一覧表!AL82</f>
        <v/>
      </c>
      <c r="C444" t="str">
        <f>申込一覧表!AP82</f>
        <v/>
      </c>
      <c r="D444" t="str">
        <f>申込一覧表!AD82</f>
        <v/>
      </c>
      <c r="E444">
        <v>0</v>
      </c>
      <c r="F444">
        <v>5</v>
      </c>
      <c r="G444" t="str">
        <f>申込一覧表!AU82</f>
        <v>999:99.99</v>
      </c>
    </row>
    <row r="445" spans="1:7" x14ac:dyDescent="0.15">
      <c r="A445" t="str">
        <f>IF(申込一覧表!N83="","",申込一覧表!AA83)</f>
        <v/>
      </c>
      <c r="B445" t="str">
        <f>申込一覧表!AL83</f>
        <v/>
      </c>
      <c r="C445" t="str">
        <f>申込一覧表!AP83</f>
        <v/>
      </c>
      <c r="D445" t="str">
        <f>申込一覧表!AD83</f>
        <v/>
      </c>
      <c r="E445">
        <v>0</v>
      </c>
      <c r="F445">
        <v>5</v>
      </c>
      <c r="G445" t="str">
        <f>申込一覧表!AU83</f>
        <v>999:99.99</v>
      </c>
    </row>
    <row r="446" spans="1:7" x14ac:dyDescent="0.15">
      <c r="A446" t="str">
        <f>IF(申込一覧表!N84="","",申込一覧表!AA84)</f>
        <v/>
      </c>
      <c r="B446" t="str">
        <f>申込一覧表!AL84</f>
        <v/>
      </c>
      <c r="C446" t="str">
        <f>申込一覧表!AP84</f>
        <v/>
      </c>
      <c r="D446" t="str">
        <f>申込一覧表!AD84</f>
        <v/>
      </c>
      <c r="E446">
        <v>0</v>
      </c>
      <c r="F446">
        <v>5</v>
      </c>
      <c r="G446" t="str">
        <f>申込一覧表!AU84</f>
        <v>999:99.99</v>
      </c>
    </row>
    <row r="447" spans="1:7" x14ac:dyDescent="0.15">
      <c r="A447" t="str">
        <f>IF(申込一覧表!N85="","",申込一覧表!AA85)</f>
        <v/>
      </c>
      <c r="B447" t="str">
        <f>申込一覧表!AL85</f>
        <v/>
      </c>
      <c r="C447" t="str">
        <f>申込一覧表!AP85</f>
        <v/>
      </c>
      <c r="D447" t="str">
        <f>申込一覧表!AD85</f>
        <v/>
      </c>
      <c r="E447">
        <v>0</v>
      </c>
      <c r="F447">
        <v>5</v>
      </c>
      <c r="G447" t="str">
        <f>申込一覧表!AU85</f>
        <v>999:99.99</v>
      </c>
    </row>
    <row r="448" spans="1:7" x14ac:dyDescent="0.15">
      <c r="A448" t="str">
        <f>IF(申込一覧表!N86="","",申込一覧表!AA86)</f>
        <v/>
      </c>
      <c r="B448" t="str">
        <f>申込一覧表!AL86</f>
        <v/>
      </c>
      <c r="C448" t="str">
        <f>申込一覧表!AP86</f>
        <v/>
      </c>
      <c r="D448" t="str">
        <f>申込一覧表!AD86</f>
        <v/>
      </c>
      <c r="E448">
        <v>0</v>
      </c>
      <c r="F448">
        <v>5</v>
      </c>
      <c r="G448" t="str">
        <f>申込一覧表!AU86</f>
        <v>999:99.99</v>
      </c>
    </row>
    <row r="449" spans="1:7" x14ac:dyDescent="0.15">
      <c r="A449" t="str">
        <f>IF(申込一覧表!N87="","",申込一覧表!AA87)</f>
        <v/>
      </c>
      <c r="B449" t="str">
        <f>申込一覧表!AL87</f>
        <v/>
      </c>
      <c r="C449" t="str">
        <f>申込一覧表!AP87</f>
        <v/>
      </c>
      <c r="D449" t="str">
        <f>申込一覧表!AD87</f>
        <v/>
      </c>
      <c r="E449">
        <v>0</v>
      </c>
      <c r="F449">
        <v>5</v>
      </c>
      <c r="G449" t="str">
        <f>申込一覧表!AU87</f>
        <v>999:99.99</v>
      </c>
    </row>
    <row r="450" spans="1:7" x14ac:dyDescent="0.15">
      <c r="A450" t="str">
        <f>IF(申込一覧表!N88="","",申込一覧表!AA88)</f>
        <v/>
      </c>
      <c r="B450" t="str">
        <f>申込一覧表!AL88</f>
        <v/>
      </c>
      <c r="C450" t="str">
        <f>申込一覧表!AP88</f>
        <v/>
      </c>
      <c r="D450" t="str">
        <f>申込一覧表!AD88</f>
        <v/>
      </c>
      <c r="E450">
        <v>0</v>
      </c>
      <c r="F450">
        <v>5</v>
      </c>
      <c r="G450" t="str">
        <f>申込一覧表!AU88</f>
        <v>999:99.99</v>
      </c>
    </row>
    <row r="451" spans="1:7" x14ac:dyDescent="0.15">
      <c r="A451" t="str">
        <f>IF(申込一覧表!N89="","",申込一覧表!AA89)</f>
        <v/>
      </c>
      <c r="B451" t="str">
        <f>申込一覧表!AL89</f>
        <v/>
      </c>
      <c r="C451" t="str">
        <f>申込一覧表!AP89</f>
        <v/>
      </c>
      <c r="D451" t="str">
        <f>申込一覧表!AD89</f>
        <v/>
      </c>
      <c r="E451">
        <v>0</v>
      </c>
      <c r="F451">
        <v>5</v>
      </c>
      <c r="G451" t="str">
        <f>申込一覧表!AU89</f>
        <v>999:99.99</v>
      </c>
    </row>
    <row r="452" spans="1:7" x14ac:dyDescent="0.15">
      <c r="A452" t="str">
        <f>IF(申込一覧表!N90="","",申込一覧表!AA90)</f>
        <v/>
      </c>
      <c r="B452" t="str">
        <f>申込一覧表!AL90</f>
        <v/>
      </c>
      <c r="C452" t="str">
        <f>申込一覧表!AP90</f>
        <v/>
      </c>
      <c r="D452" t="str">
        <f>申込一覧表!AD90</f>
        <v/>
      </c>
      <c r="E452">
        <v>0</v>
      </c>
      <c r="F452">
        <v>5</v>
      </c>
      <c r="G452" t="str">
        <f>申込一覧表!AU90</f>
        <v>999:99.99</v>
      </c>
    </row>
    <row r="453" spans="1:7" x14ac:dyDescent="0.15">
      <c r="A453" t="str">
        <f>IF(申込一覧表!N91="","",申込一覧表!AA91)</f>
        <v/>
      </c>
      <c r="B453" t="str">
        <f>申込一覧表!AL91</f>
        <v/>
      </c>
      <c r="C453" t="str">
        <f>申込一覧表!AP91</f>
        <v/>
      </c>
      <c r="D453" t="str">
        <f>申込一覧表!AD91</f>
        <v/>
      </c>
      <c r="E453">
        <v>0</v>
      </c>
      <c r="F453">
        <v>5</v>
      </c>
      <c r="G453" t="str">
        <f>申込一覧表!AU91</f>
        <v>999:99.99</v>
      </c>
    </row>
    <row r="454" spans="1:7" x14ac:dyDescent="0.15">
      <c r="A454" t="str">
        <f>IF(申込一覧表!N92="","",申込一覧表!AA92)</f>
        <v/>
      </c>
      <c r="B454" t="str">
        <f>申込一覧表!AL92</f>
        <v/>
      </c>
      <c r="C454" t="str">
        <f>申込一覧表!AP92</f>
        <v/>
      </c>
      <c r="D454" t="str">
        <f>申込一覧表!AD92</f>
        <v/>
      </c>
      <c r="E454">
        <v>0</v>
      </c>
      <c r="F454">
        <v>5</v>
      </c>
      <c r="G454" t="str">
        <f>申込一覧表!AU92</f>
        <v>999:99.99</v>
      </c>
    </row>
    <row r="455" spans="1:7" x14ac:dyDescent="0.15">
      <c r="A455" t="str">
        <f>IF(申込一覧表!N93="","",申込一覧表!AA93)</f>
        <v/>
      </c>
      <c r="B455" t="str">
        <f>申込一覧表!AL93</f>
        <v/>
      </c>
      <c r="C455" t="str">
        <f>申込一覧表!AP93</f>
        <v/>
      </c>
      <c r="D455" t="str">
        <f>申込一覧表!AD93</f>
        <v/>
      </c>
      <c r="E455">
        <v>0</v>
      </c>
      <c r="F455">
        <v>5</v>
      </c>
      <c r="G455" t="str">
        <f>申込一覧表!AU93</f>
        <v>999:99.99</v>
      </c>
    </row>
    <row r="456" spans="1:7" x14ac:dyDescent="0.15">
      <c r="A456" t="str">
        <f>IF(申込一覧表!N94="","",申込一覧表!AA94)</f>
        <v/>
      </c>
      <c r="B456" t="str">
        <f>申込一覧表!AL94</f>
        <v/>
      </c>
      <c r="C456" t="str">
        <f>申込一覧表!AP94</f>
        <v/>
      </c>
      <c r="D456" t="str">
        <f>申込一覧表!AD94</f>
        <v/>
      </c>
      <c r="E456">
        <v>0</v>
      </c>
      <c r="F456">
        <v>5</v>
      </c>
      <c r="G456" t="str">
        <f>申込一覧表!AU94</f>
        <v>999:99.99</v>
      </c>
    </row>
    <row r="457" spans="1:7" x14ac:dyDescent="0.15">
      <c r="A457" t="str">
        <f>IF(申込一覧表!N95="","",申込一覧表!AA95)</f>
        <v/>
      </c>
      <c r="B457" t="str">
        <f>申込一覧表!AL95</f>
        <v/>
      </c>
      <c r="C457" t="str">
        <f>申込一覧表!AP95</f>
        <v/>
      </c>
      <c r="D457" t="str">
        <f>申込一覧表!AD95</f>
        <v/>
      </c>
      <c r="E457">
        <v>0</v>
      </c>
      <c r="F457">
        <v>5</v>
      </c>
      <c r="G457" t="str">
        <f>申込一覧表!AU95</f>
        <v>999:99.99</v>
      </c>
    </row>
    <row r="458" spans="1:7" x14ac:dyDescent="0.15">
      <c r="A458" t="str">
        <f>IF(申込一覧表!N96="","",申込一覧表!AA96)</f>
        <v/>
      </c>
      <c r="B458" t="str">
        <f>申込一覧表!AL96</f>
        <v/>
      </c>
      <c r="C458" t="str">
        <f>申込一覧表!AP96</f>
        <v/>
      </c>
      <c r="D458" t="str">
        <f>申込一覧表!AD96</f>
        <v/>
      </c>
      <c r="E458">
        <v>0</v>
      </c>
      <c r="F458">
        <v>5</v>
      </c>
      <c r="G458" t="str">
        <f>申込一覧表!AU96</f>
        <v>999:99.99</v>
      </c>
    </row>
    <row r="459" spans="1:7" x14ac:dyDescent="0.15">
      <c r="A459" t="str">
        <f>IF(申込一覧表!N97="","",申込一覧表!AA97)</f>
        <v/>
      </c>
      <c r="B459" t="str">
        <f>申込一覧表!AL97</f>
        <v/>
      </c>
      <c r="C459" t="str">
        <f>申込一覧表!AP97</f>
        <v/>
      </c>
      <c r="D459" t="str">
        <f>申込一覧表!AD97</f>
        <v/>
      </c>
      <c r="E459">
        <v>0</v>
      </c>
      <c r="F459">
        <v>5</v>
      </c>
      <c r="G459" t="str">
        <f>申込一覧表!AU97</f>
        <v>999:99.99</v>
      </c>
    </row>
    <row r="460" spans="1:7" x14ac:dyDescent="0.15">
      <c r="A460" t="str">
        <f>IF(申込一覧表!N98="","",申込一覧表!AA98)</f>
        <v/>
      </c>
      <c r="B460" t="str">
        <f>申込一覧表!AL98</f>
        <v/>
      </c>
      <c r="C460" t="str">
        <f>申込一覧表!AP98</f>
        <v/>
      </c>
      <c r="D460" t="str">
        <f>申込一覧表!AD98</f>
        <v/>
      </c>
      <c r="E460">
        <v>0</v>
      </c>
      <c r="F460">
        <v>5</v>
      </c>
      <c r="G460" t="str">
        <f>申込一覧表!AU98</f>
        <v>999:99.99</v>
      </c>
    </row>
    <row r="461" spans="1:7" x14ac:dyDescent="0.15">
      <c r="A461" t="str">
        <f>IF(申込一覧表!N99="","",申込一覧表!AA99)</f>
        <v/>
      </c>
      <c r="B461" t="str">
        <f>申込一覧表!AL99</f>
        <v/>
      </c>
      <c r="C461" t="str">
        <f>申込一覧表!AP99</f>
        <v/>
      </c>
      <c r="D461" t="str">
        <f>申込一覧表!AD99</f>
        <v/>
      </c>
      <c r="E461">
        <v>0</v>
      </c>
      <c r="F461">
        <v>5</v>
      </c>
      <c r="G461" t="str">
        <f>申込一覧表!AU99</f>
        <v>999:99.99</v>
      </c>
    </row>
    <row r="462" spans="1:7" x14ac:dyDescent="0.15">
      <c r="A462" t="str">
        <f>IF(申込一覧表!N100="","",申込一覧表!AA100)</f>
        <v/>
      </c>
      <c r="B462" t="str">
        <f>申込一覧表!AL100</f>
        <v/>
      </c>
      <c r="C462" t="str">
        <f>申込一覧表!AP100</f>
        <v/>
      </c>
      <c r="D462" t="str">
        <f>申込一覧表!AD100</f>
        <v/>
      </c>
      <c r="E462">
        <v>0</v>
      </c>
      <c r="F462">
        <v>5</v>
      </c>
      <c r="G462" t="str">
        <f>申込一覧表!AU100</f>
        <v>999:99.99</v>
      </c>
    </row>
    <row r="463" spans="1:7" x14ac:dyDescent="0.15">
      <c r="A463" t="str">
        <f>IF(申込一覧表!N101="","",申込一覧表!AA101)</f>
        <v/>
      </c>
      <c r="B463" t="str">
        <f>申込一覧表!AL101</f>
        <v/>
      </c>
      <c r="C463" t="str">
        <f>申込一覧表!AP101</f>
        <v/>
      </c>
      <c r="D463" t="str">
        <f>申込一覧表!AD101</f>
        <v/>
      </c>
      <c r="E463">
        <v>0</v>
      </c>
      <c r="F463">
        <v>5</v>
      </c>
      <c r="G463" t="str">
        <f>申込一覧表!AU101</f>
        <v>999:99.99</v>
      </c>
    </row>
    <row r="464" spans="1:7" x14ac:dyDescent="0.15">
      <c r="A464" t="str">
        <f>IF(申込一覧表!N102="","",申込一覧表!AA102)</f>
        <v/>
      </c>
      <c r="B464" t="str">
        <f>申込一覧表!AL102</f>
        <v/>
      </c>
      <c r="C464" t="str">
        <f>申込一覧表!AP102</f>
        <v/>
      </c>
      <c r="D464" t="str">
        <f>申込一覧表!AD102</f>
        <v/>
      </c>
      <c r="E464">
        <v>0</v>
      </c>
      <c r="F464">
        <v>5</v>
      </c>
      <c r="G464" t="str">
        <f>申込一覧表!AU102</f>
        <v>999:99.99</v>
      </c>
    </row>
    <row r="465" spans="1:7" x14ac:dyDescent="0.15">
      <c r="A465" t="str">
        <f>IF(申込一覧表!N103="","",申込一覧表!AA103)</f>
        <v/>
      </c>
      <c r="B465" t="str">
        <f>申込一覧表!AL103</f>
        <v/>
      </c>
      <c r="C465" t="str">
        <f>申込一覧表!AP103</f>
        <v/>
      </c>
      <c r="D465" t="str">
        <f>申込一覧表!AD103</f>
        <v/>
      </c>
      <c r="E465">
        <v>0</v>
      </c>
      <c r="F465">
        <v>5</v>
      </c>
      <c r="G465" t="str">
        <f>申込一覧表!AU103</f>
        <v>999:99.99</v>
      </c>
    </row>
    <row r="466" spans="1:7" x14ac:dyDescent="0.15">
      <c r="A466" t="str">
        <f>IF(申込一覧表!N104="","",申込一覧表!AA104)</f>
        <v/>
      </c>
      <c r="B466" t="str">
        <f>申込一覧表!AL104</f>
        <v/>
      </c>
      <c r="C466" t="str">
        <f>申込一覧表!AP104</f>
        <v/>
      </c>
      <c r="D466" t="str">
        <f>申込一覧表!AD104</f>
        <v/>
      </c>
      <c r="E466">
        <v>0</v>
      </c>
      <c r="F466">
        <v>5</v>
      </c>
      <c r="G466" t="str">
        <f>申込一覧表!AU104</f>
        <v>999:99.99</v>
      </c>
    </row>
    <row r="467" spans="1:7" x14ac:dyDescent="0.15">
      <c r="A467" t="str">
        <f>IF(申込一覧表!N105="","",申込一覧表!AA105)</f>
        <v/>
      </c>
      <c r="B467" t="str">
        <f>申込一覧表!AL105</f>
        <v/>
      </c>
      <c r="C467" t="str">
        <f>申込一覧表!AP105</f>
        <v/>
      </c>
      <c r="D467" t="str">
        <f>申込一覧表!AD105</f>
        <v/>
      </c>
      <c r="E467">
        <v>0</v>
      </c>
      <c r="F467">
        <v>5</v>
      </c>
      <c r="G467" t="str">
        <f>申込一覧表!AU105</f>
        <v>999:99.99</v>
      </c>
    </row>
    <row r="468" spans="1:7" x14ac:dyDescent="0.15">
      <c r="A468" t="str">
        <f>IF(申込一覧表!N106="","",申込一覧表!AA106)</f>
        <v/>
      </c>
      <c r="B468" t="str">
        <f>申込一覧表!AL106</f>
        <v/>
      </c>
      <c r="C468" t="str">
        <f>申込一覧表!AP106</f>
        <v/>
      </c>
      <c r="D468" t="str">
        <f>申込一覧表!AD106</f>
        <v/>
      </c>
      <c r="E468">
        <v>0</v>
      </c>
      <c r="F468">
        <v>5</v>
      </c>
      <c r="G468" t="str">
        <f>申込一覧表!AU106</f>
        <v>999:99.99</v>
      </c>
    </row>
    <row r="469" spans="1:7" x14ac:dyDescent="0.15">
      <c r="A469" t="str">
        <f>IF(申込一覧表!N107="","",申込一覧表!AA107)</f>
        <v/>
      </c>
      <c r="B469" t="str">
        <f>申込一覧表!AL107</f>
        <v/>
      </c>
      <c r="C469" t="str">
        <f>申込一覧表!AP107</f>
        <v/>
      </c>
      <c r="D469" t="str">
        <f>申込一覧表!AD107</f>
        <v/>
      </c>
      <c r="E469">
        <v>0</v>
      </c>
      <c r="F469">
        <v>5</v>
      </c>
      <c r="G469" t="str">
        <f>申込一覧表!AU107</f>
        <v>999:99.99</v>
      </c>
    </row>
    <row r="470" spans="1:7" x14ac:dyDescent="0.15">
      <c r="A470" t="str">
        <f>IF(申込一覧表!N108="","",申込一覧表!AA108)</f>
        <v/>
      </c>
      <c r="B470" t="str">
        <f>申込一覧表!AL108</f>
        <v/>
      </c>
      <c r="C470" t="str">
        <f>申込一覧表!AP108</f>
        <v/>
      </c>
      <c r="D470" t="str">
        <f>申込一覧表!AD108</f>
        <v/>
      </c>
      <c r="E470">
        <v>0</v>
      </c>
      <c r="F470">
        <v>5</v>
      </c>
      <c r="G470" t="str">
        <f>申込一覧表!AU108</f>
        <v>999:99.99</v>
      </c>
    </row>
    <row r="471" spans="1:7" x14ac:dyDescent="0.15">
      <c r="A471" t="str">
        <f>IF(申込一覧表!N109="","",申込一覧表!AA109)</f>
        <v/>
      </c>
      <c r="B471" t="str">
        <f>申込一覧表!AL109</f>
        <v/>
      </c>
      <c r="C471" t="str">
        <f>申込一覧表!AP109</f>
        <v/>
      </c>
      <c r="D471" t="str">
        <f>申込一覧表!AD109</f>
        <v/>
      </c>
      <c r="E471">
        <v>0</v>
      </c>
      <c r="F471">
        <v>5</v>
      </c>
      <c r="G471" t="str">
        <f>申込一覧表!AU109</f>
        <v>999:99.99</v>
      </c>
    </row>
    <row r="472" spans="1:7" x14ac:dyDescent="0.15">
      <c r="A472" t="str">
        <f>IF(申込一覧表!N110="","",申込一覧表!AA110)</f>
        <v/>
      </c>
      <c r="B472" t="str">
        <f>申込一覧表!AL110</f>
        <v/>
      </c>
      <c r="C472" t="str">
        <f>申込一覧表!AP110</f>
        <v/>
      </c>
      <c r="D472" t="str">
        <f>申込一覧表!AD110</f>
        <v/>
      </c>
      <c r="E472">
        <v>0</v>
      </c>
      <c r="F472">
        <v>5</v>
      </c>
      <c r="G472" t="str">
        <f>申込一覧表!AU110</f>
        <v>999:99.99</v>
      </c>
    </row>
    <row r="473" spans="1:7" x14ac:dyDescent="0.15">
      <c r="A473" t="str">
        <f>IF(申込一覧表!N111="","",申込一覧表!AA111)</f>
        <v/>
      </c>
      <c r="B473" t="str">
        <f>申込一覧表!AL111</f>
        <v/>
      </c>
      <c r="C473" t="str">
        <f>申込一覧表!AP111</f>
        <v/>
      </c>
      <c r="D473" t="str">
        <f>申込一覧表!AD111</f>
        <v/>
      </c>
      <c r="E473">
        <v>0</v>
      </c>
      <c r="F473">
        <v>5</v>
      </c>
      <c r="G473" t="str">
        <f>申込一覧表!AU111</f>
        <v>999:99.99</v>
      </c>
    </row>
    <row r="474" spans="1:7" x14ac:dyDescent="0.15">
      <c r="A474" t="str">
        <f>IF(申込一覧表!N112="","",申込一覧表!AA112)</f>
        <v/>
      </c>
      <c r="B474" t="str">
        <f>申込一覧表!AL112</f>
        <v/>
      </c>
      <c r="C474" t="str">
        <f>申込一覧表!AP112</f>
        <v/>
      </c>
      <c r="D474" t="str">
        <f>申込一覧表!AD112</f>
        <v/>
      </c>
      <c r="E474">
        <v>0</v>
      </c>
      <c r="F474">
        <v>5</v>
      </c>
      <c r="G474" t="str">
        <f>申込一覧表!AU112</f>
        <v>999:99.99</v>
      </c>
    </row>
    <row r="475" spans="1:7" x14ac:dyDescent="0.15">
      <c r="A475" t="str">
        <f>IF(申込一覧表!N113="","",申込一覧表!AA113)</f>
        <v/>
      </c>
      <c r="B475" t="str">
        <f>申込一覧表!AL113</f>
        <v/>
      </c>
      <c r="C475" t="str">
        <f>申込一覧表!AP113</f>
        <v/>
      </c>
      <c r="D475" t="str">
        <f>申込一覧表!AD113</f>
        <v/>
      </c>
      <c r="E475">
        <v>0</v>
      </c>
      <c r="F475">
        <v>5</v>
      </c>
      <c r="G475" t="str">
        <f>申込一覧表!AU113</f>
        <v>999:99.99</v>
      </c>
    </row>
    <row r="476" spans="1:7" x14ac:dyDescent="0.15">
      <c r="A476" t="str">
        <f>IF(申込一覧表!N114="","",申込一覧表!AA114)</f>
        <v/>
      </c>
      <c r="B476" t="str">
        <f>申込一覧表!AL114</f>
        <v/>
      </c>
      <c r="C476" t="str">
        <f>申込一覧表!AP114</f>
        <v/>
      </c>
      <c r="D476" t="str">
        <f>申込一覧表!AD114</f>
        <v/>
      </c>
      <c r="E476">
        <v>0</v>
      </c>
      <c r="F476">
        <v>5</v>
      </c>
      <c r="G476" t="str">
        <f>申込一覧表!AU114</f>
        <v>999:99.99</v>
      </c>
    </row>
    <row r="477" spans="1:7" x14ac:dyDescent="0.15">
      <c r="A477" t="str">
        <f>IF(申込一覧表!N115="","",申込一覧表!AA115)</f>
        <v/>
      </c>
      <c r="B477" t="str">
        <f>申込一覧表!AL115</f>
        <v/>
      </c>
      <c r="C477" t="str">
        <f>申込一覧表!AP115</f>
        <v/>
      </c>
      <c r="D477" t="str">
        <f>申込一覧表!AD115</f>
        <v/>
      </c>
      <c r="E477">
        <v>0</v>
      </c>
      <c r="F477">
        <v>5</v>
      </c>
      <c r="G477" t="str">
        <f>申込一覧表!AU115</f>
        <v>999:99.99</v>
      </c>
    </row>
    <row r="478" spans="1:7" x14ac:dyDescent="0.15">
      <c r="A478" t="str">
        <f>IF(申込一覧表!N116="","",申込一覧表!AA116)</f>
        <v/>
      </c>
      <c r="B478" t="str">
        <f>申込一覧表!AL116</f>
        <v/>
      </c>
      <c r="C478" t="str">
        <f>申込一覧表!AP116</f>
        <v/>
      </c>
      <c r="D478" t="str">
        <f>申込一覧表!AD116</f>
        <v/>
      </c>
      <c r="E478">
        <v>0</v>
      </c>
      <c r="F478">
        <v>5</v>
      </c>
      <c r="G478" t="str">
        <f>申込一覧表!AU116</f>
        <v>999:99.99</v>
      </c>
    </row>
    <row r="479" spans="1:7" x14ac:dyDescent="0.15">
      <c r="A479" t="str">
        <f>IF(申込一覧表!N117="","",申込一覧表!AA117)</f>
        <v/>
      </c>
      <c r="B479" t="str">
        <f>申込一覧表!AL117</f>
        <v/>
      </c>
      <c r="C479" t="str">
        <f>申込一覧表!AP117</f>
        <v/>
      </c>
      <c r="D479" t="str">
        <f>申込一覧表!AD117</f>
        <v/>
      </c>
      <c r="E479">
        <v>0</v>
      </c>
      <c r="F479">
        <v>5</v>
      </c>
      <c r="G479" t="str">
        <f>申込一覧表!AU117</f>
        <v>999:99.99</v>
      </c>
    </row>
    <row r="480" spans="1:7" x14ac:dyDescent="0.15">
      <c r="A480" t="str">
        <f>IF(申込一覧表!N118="","",申込一覧表!AA118)</f>
        <v/>
      </c>
      <c r="B480" t="str">
        <f>申込一覧表!AL118</f>
        <v/>
      </c>
      <c r="C480" t="str">
        <f>申込一覧表!AP118</f>
        <v/>
      </c>
      <c r="D480" t="str">
        <f>申込一覧表!AD118</f>
        <v/>
      </c>
      <c r="E480">
        <v>0</v>
      </c>
      <c r="F480">
        <v>5</v>
      </c>
      <c r="G480" t="str">
        <f>申込一覧表!AU118</f>
        <v>999:99.99</v>
      </c>
    </row>
    <row r="481" spans="1:7" x14ac:dyDescent="0.15">
      <c r="A481" t="str">
        <f>IF(申込一覧表!N119="","",申込一覧表!AA119)</f>
        <v/>
      </c>
      <c r="B481" t="str">
        <f>申込一覧表!AL119</f>
        <v/>
      </c>
      <c r="C481" t="str">
        <f>申込一覧表!AP119</f>
        <v/>
      </c>
      <c r="D481" t="str">
        <f>申込一覧表!AD119</f>
        <v/>
      </c>
      <c r="E481">
        <v>0</v>
      </c>
      <c r="F481">
        <v>5</v>
      </c>
      <c r="G481" t="str">
        <f>申込一覧表!AU119</f>
        <v>999:99.99</v>
      </c>
    </row>
    <row r="482" spans="1:7" x14ac:dyDescent="0.15">
      <c r="A482" t="str">
        <f>IF(申込一覧表!N120="","",申込一覧表!AA120)</f>
        <v/>
      </c>
      <c r="B482" t="str">
        <f>申込一覧表!AL120</f>
        <v/>
      </c>
      <c r="C482" t="str">
        <f>申込一覧表!AP120</f>
        <v/>
      </c>
      <c r="D482" t="str">
        <f>申込一覧表!AD120</f>
        <v/>
      </c>
      <c r="E482">
        <v>0</v>
      </c>
      <c r="F482">
        <v>5</v>
      </c>
      <c r="G482" t="str">
        <f>申込一覧表!AU120</f>
        <v>999:99.99</v>
      </c>
    </row>
    <row r="483" spans="1:7" x14ac:dyDescent="0.15">
      <c r="A483" t="str">
        <f>IF(申込一覧表!N121="","",申込一覧表!AA121)</f>
        <v/>
      </c>
      <c r="B483" t="str">
        <f>申込一覧表!AL121</f>
        <v/>
      </c>
      <c r="C483" t="str">
        <f>申込一覧表!AP121</f>
        <v/>
      </c>
      <c r="D483" t="str">
        <f>申込一覧表!AD121</f>
        <v/>
      </c>
      <c r="E483">
        <v>0</v>
      </c>
      <c r="F483">
        <v>5</v>
      </c>
      <c r="G483" t="str">
        <f>申込一覧表!AU121</f>
        <v>999:99.99</v>
      </c>
    </row>
    <row r="484" spans="1:7" x14ac:dyDescent="0.15">
      <c r="A484" t="str">
        <f>IF(申込一覧表!N122="","",申込一覧表!AA122)</f>
        <v/>
      </c>
      <c r="B484" t="str">
        <f>申込一覧表!AL122</f>
        <v/>
      </c>
      <c r="C484" t="str">
        <f>申込一覧表!AP122</f>
        <v/>
      </c>
      <c r="D484" t="str">
        <f>申込一覧表!AD122</f>
        <v/>
      </c>
      <c r="E484">
        <v>0</v>
      </c>
      <c r="F484">
        <v>5</v>
      </c>
      <c r="G484" t="str">
        <f>申込一覧表!AU122</f>
        <v>999:99.99</v>
      </c>
    </row>
    <row r="485" spans="1:7" x14ac:dyDescent="0.15">
      <c r="A485" t="str">
        <f>IF(申込一覧表!N123="","",申込一覧表!AA123)</f>
        <v/>
      </c>
      <c r="B485" t="str">
        <f>申込一覧表!AL123</f>
        <v/>
      </c>
      <c r="C485" t="str">
        <f>申込一覧表!AP123</f>
        <v/>
      </c>
      <c r="D485" t="str">
        <f>申込一覧表!AD123</f>
        <v/>
      </c>
      <c r="E485">
        <v>0</v>
      </c>
      <c r="F485">
        <v>5</v>
      </c>
      <c r="G485" t="str">
        <f>申込一覧表!AU123</f>
        <v>999:99.99</v>
      </c>
    </row>
    <row r="486" spans="1:7" x14ac:dyDescent="0.15">
      <c r="A486" t="str">
        <f>IF(申込一覧表!N124="","",申込一覧表!AA124)</f>
        <v/>
      </c>
      <c r="B486" t="str">
        <f>申込一覧表!AL124</f>
        <v/>
      </c>
      <c r="C486" t="str">
        <f>申込一覧表!AP124</f>
        <v/>
      </c>
      <c r="D486" t="str">
        <f>申込一覧表!AD124</f>
        <v/>
      </c>
      <c r="E486">
        <v>0</v>
      </c>
      <c r="F486">
        <v>5</v>
      </c>
      <c r="G486" t="str">
        <f>申込一覧表!AU124</f>
        <v>999:99.99</v>
      </c>
    </row>
    <row r="487" spans="1:7" x14ac:dyDescent="0.15">
      <c r="A487" t="str">
        <f>IF(申込一覧表!N125="","",申込一覧表!AA125)</f>
        <v/>
      </c>
      <c r="B487" t="str">
        <f>申込一覧表!AL125</f>
        <v/>
      </c>
      <c r="C487" t="str">
        <f>申込一覧表!AP125</f>
        <v/>
      </c>
      <c r="D487" t="str">
        <f>申込一覧表!AD125</f>
        <v/>
      </c>
      <c r="E487">
        <v>0</v>
      </c>
      <c r="F487">
        <v>5</v>
      </c>
      <c r="G487" t="str">
        <f>申込一覧表!AU125</f>
        <v>999:99.99</v>
      </c>
    </row>
    <row r="488" spans="1:7" x14ac:dyDescent="0.15">
      <c r="A488" t="str">
        <f>IF(申込一覧表!N126="","",申込一覧表!AA126)</f>
        <v/>
      </c>
      <c r="B488" t="str">
        <f>申込一覧表!AL126</f>
        <v/>
      </c>
      <c r="C488" t="str">
        <f>申込一覧表!AP126</f>
        <v/>
      </c>
      <c r="D488" t="str">
        <f>申込一覧表!AD126</f>
        <v/>
      </c>
      <c r="E488">
        <v>0</v>
      </c>
      <c r="F488">
        <v>5</v>
      </c>
      <c r="G488" t="str">
        <f>申込一覧表!AU126</f>
        <v>999:99.99</v>
      </c>
    </row>
    <row r="489" spans="1:7" x14ac:dyDescent="0.15">
      <c r="A489" s="105" t="str">
        <f>IF(申込一覧表!N127="","",申込一覧表!AA127)</f>
        <v/>
      </c>
      <c r="B489" s="105" t="str">
        <f>申込一覧表!AL127</f>
        <v/>
      </c>
      <c r="C489" s="105" t="str">
        <f>申込一覧表!AP127</f>
        <v/>
      </c>
      <c r="D489" s="105" t="str">
        <f>申込一覧表!AD127</f>
        <v/>
      </c>
      <c r="E489" s="105">
        <v>0</v>
      </c>
      <c r="F489" s="105">
        <v>5</v>
      </c>
      <c r="G489" s="105" t="str">
        <f>申込一覧表!AU127</f>
        <v>999:99.99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申込書</vt:lpstr>
      <vt:lpstr>申込一覧表</vt:lpstr>
      <vt:lpstr>リレーオーダー用紙</vt:lpstr>
      <vt:lpstr>誓約書</vt:lpstr>
      <vt:lpstr>メール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誓約書!Print_Area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スポーツ協会 福岡県</cp:lastModifiedBy>
  <cp:lastPrinted>2023-07-05T06:26:16Z</cp:lastPrinted>
  <dcterms:created xsi:type="dcterms:W3CDTF">2003-04-18T11:12:20Z</dcterms:created>
  <dcterms:modified xsi:type="dcterms:W3CDTF">2025-04-30T01:06:56Z</dcterms:modified>
</cp:coreProperties>
</file>